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9600" windowHeight="12012" tabRatio="262" activeTab="0"/>
  </bookViews>
  <sheets>
    <sheet name="Tabelle1" sheetId="1" r:id="rId1"/>
    <sheet name="Tabelle2" sheetId="2" state="hidden" r:id="rId2"/>
  </sheets>
  <definedNames>
    <definedName name="AK_Liste">'Tabelle2'!$A:$XFD</definedName>
    <definedName name="Bezug">'Tabelle2'!$A:$A</definedName>
  </definedNames>
  <calcPr fullCalcOnLoad="1"/>
</workbook>
</file>

<file path=xl/comments1.xml><?xml version="1.0" encoding="utf-8"?>
<comments xmlns="http://schemas.openxmlformats.org/spreadsheetml/2006/main">
  <authors>
    <author>Gerd</author>
  </authors>
  <commentList>
    <comment ref="Q7" authorId="0">
      <text>
        <r>
          <rPr>
            <b/>
            <sz val="9"/>
            <rFont val="Tahoma"/>
            <family val="0"/>
          </rPr>
          <t>Dieter-Kerntke-Gedächtnislauf</t>
        </r>
      </text>
    </comment>
    <comment ref="P7" authorId="0">
      <text>
        <r>
          <rPr>
            <b/>
            <sz val="9"/>
            <rFont val="Tahoma"/>
            <family val="2"/>
          </rPr>
          <t>Bad Dürrenberger „Borlachlauf“</t>
        </r>
      </text>
    </comment>
    <comment ref="O7" authorId="0">
      <text>
        <r>
          <rPr>
            <b/>
            <sz val="9"/>
            <rFont val="Tahoma"/>
            <family val="2"/>
          </rPr>
          <t>Beunaer Geländelauf</t>
        </r>
        <r>
          <rPr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rFont val="Tahoma"/>
            <family val="2"/>
          </rPr>
          <t>Lauf um den Großkaynaer See</t>
        </r>
      </text>
    </comment>
    <comment ref="AF7" authorId="0">
      <text>
        <r>
          <rPr>
            <b/>
            <sz val="9"/>
            <rFont val="Tahoma"/>
            <family val="2"/>
          </rPr>
          <t>run up
„Lauf in den Frühling"</t>
        </r>
        <r>
          <rPr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9"/>
            <rFont val="Tahoma"/>
            <family val="2"/>
          </rPr>
          <t>Hermannsecklauf</t>
        </r>
      </text>
    </comment>
    <comment ref="L7" authorId="0">
      <text>
        <r>
          <rPr>
            <b/>
            <sz val="9"/>
            <rFont val="Tahoma"/>
            <family val="2"/>
          </rPr>
          <t>Saaleradwanderweg-lauf</t>
        </r>
        <r>
          <rPr>
            <sz val="9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rFont val="Tahoma"/>
            <family val="2"/>
          </rPr>
          <t>Stadiongeländelauf</t>
        </r>
        <r>
          <rPr>
            <sz val="9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9"/>
            <rFont val="Tahoma"/>
            <family val="2"/>
          </rPr>
          <t>Lauf um die Lautersburg</t>
        </r>
        <r>
          <rPr>
            <sz val="9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9"/>
            <rFont val="Tahoma"/>
            <family val="2"/>
          </rPr>
          <t>Reip'scher Zickenmarathon</t>
        </r>
        <r>
          <rPr>
            <sz val="9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9"/>
            <rFont val="Tahoma"/>
            <family val="2"/>
          </rPr>
          <t>Läuferzehnkampf</t>
        </r>
        <r>
          <rPr>
            <sz val="9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9"/>
            <rFont val="Tahoma"/>
            <family val="2"/>
          </rPr>
          <t>Läuferzehnkampf</t>
        </r>
        <r>
          <rPr>
            <sz val="9"/>
            <rFont val="Tahoma"/>
            <family val="2"/>
          </rPr>
          <t xml:space="preserve">
</t>
        </r>
      </text>
    </comment>
    <comment ref="V7" authorId="0">
      <text>
        <r>
          <rPr>
            <b/>
            <sz val="9"/>
            <rFont val="Tahoma"/>
            <family val="2"/>
          </rPr>
          <t>Läuferzehnkampf</t>
        </r>
        <r>
          <rPr>
            <sz val="9"/>
            <rFont val="Tahoma"/>
            <family val="2"/>
          </rPr>
          <t xml:space="preserve">
</t>
        </r>
      </text>
    </comment>
    <comment ref="W7" authorId="0">
      <text>
        <r>
          <rPr>
            <b/>
            <sz val="9"/>
            <rFont val="Tahoma"/>
            <family val="2"/>
          </rPr>
          <t>Lieskauer Volkslauf – Hasenjagd</t>
        </r>
        <r>
          <rPr>
            <sz val="9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9"/>
            <rFont val="Tahoma"/>
            <family val="2"/>
          </rPr>
          <t>Leunaer Saaleanlagenlauf</t>
        </r>
        <r>
          <rPr>
            <sz val="9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9"/>
            <rFont val="Tahoma"/>
            <family val="2"/>
          </rPr>
          <t>VfB IMO Lauf</t>
        </r>
        <r>
          <rPr>
            <sz val="9"/>
            <rFont val="Tahoma"/>
            <family val="2"/>
          </rPr>
          <t xml:space="preserve">
</t>
        </r>
      </text>
    </comment>
    <comment ref="Z7" authorId="0">
      <text>
        <r>
          <rPr>
            <b/>
            <sz val="9"/>
            <rFont val="Tahoma"/>
            <family val="2"/>
          </rPr>
          <t>Spergauer Pokallauf</t>
        </r>
        <r>
          <rPr>
            <sz val="9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9"/>
            <rFont val="Tahoma"/>
            <family val="2"/>
          </rPr>
          <t>Geiseltalseelauf</t>
        </r>
        <r>
          <rPr>
            <sz val="9"/>
            <rFont val="Tahoma"/>
            <family val="2"/>
          </rPr>
          <t xml:space="preserve">
</t>
        </r>
      </text>
    </comment>
    <comment ref="AB7" authorId="0">
      <text>
        <r>
          <rPr>
            <b/>
            <sz val="9"/>
            <rFont val="Tahoma"/>
            <family val="2"/>
          </rPr>
          <t>Carl-Schorlemmer-Lauf</t>
        </r>
        <r>
          <rPr>
            <sz val="9"/>
            <rFont val="Tahoma"/>
            <family val="2"/>
          </rPr>
          <t xml:space="preserve">
</t>
        </r>
      </text>
    </comment>
    <comment ref="AC7" authorId="0">
      <text>
        <r>
          <rPr>
            <b/>
            <sz val="9"/>
            <rFont val="Tahoma"/>
            <family val="2"/>
          </rPr>
          <t>Schlacht bei Roßbach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<sst xmlns="http://schemas.openxmlformats.org/spreadsheetml/2006/main" count="988" uniqueCount="451">
  <si>
    <t>Laufwertungen und Plazierungen</t>
  </si>
  <si>
    <t>Name</t>
  </si>
  <si>
    <t xml:space="preserve">Verein </t>
  </si>
  <si>
    <t>AK</t>
  </si>
  <si>
    <t>1.</t>
  </si>
  <si>
    <t>2.</t>
  </si>
  <si>
    <t>3.</t>
  </si>
  <si>
    <t>4.</t>
  </si>
  <si>
    <t>5.</t>
  </si>
  <si>
    <t>6.</t>
  </si>
  <si>
    <t>7.</t>
  </si>
  <si>
    <t>20.</t>
  </si>
  <si>
    <t>21.</t>
  </si>
  <si>
    <t>TT</t>
  </si>
  <si>
    <t>Punkte</t>
  </si>
  <si>
    <t>Teil-nahmen</t>
  </si>
  <si>
    <t xml:space="preserve"> </t>
  </si>
  <si>
    <t>WSV Saline Bad Dürrenberg</t>
  </si>
  <si>
    <t>Jahr-gang</t>
  </si>
  <si>
    <t>MSV Buna Schkopau</t>
  </si>
  <si>
    <t>SV Eintracht Bad Dürrenberg</t>
  </si>
  <si>
    <t>SV Braunsbedra</t>
  </si>
  <si>
    <t>TSV Leuna</t>
  </si>
  <si>
    <t>SV 1916 Beuna</t>
  </si>
  <si>
    <t>Bernstein, Steffi</t>
  </si>
  <si>
    <t>Bad Dürrenberg</t>
  </si>
  <si>
    <t>Braunsbedra</t>
  </si>
  <si>
    <t>Großmann, Renate</t>
  </si>
  <si>
    <t>Kaiser, Viola</t>
  </si>
  <si>
    <t>HSG Merseburg</t>
  </si>
  <si>
    <t>Schwatlo, Christine</t>
  </si>
  <si>
    <t>Pietzsch, Irene</t>
  </si>
  <si>
    <t>Merseburg</t>
  </si>
  <si>
    <t>Buschendorf, Monika</t>
  </si>
  <si>
    <t>VfB IMO Merseburg</t>
  </si>
  <si>
    <t>Pfeifer, Ulrike</t>
  </si>
  <si>
    <t>Kellner, Thiemo</t>
  </si>
  <si>
    <t>Weber, Steffen</t>
  </si>
  <si>
    <t>Engel, Christian</t>
  </si>
  <si>
    <t>Gröst</t>
  </si>
  <si>
    <t>Saupe, Mike</t>
  </si>
  <si>
    <t>Bretfeld, Steffen</t>
  </si>
  <si>
    <t>Krobitzsch, Kai</t>
  </si>
  <si>
    <t>Roßbach</t>
  </si>
  <si>
    <t>Hirschelmann, Jens</t>
  </si>
  <si>
    <t>Köcher, Ronald</t>
  </si>
  <si>
    <t>Warias, Steffen</t>
  </si>
  <si>
    <t>Schmidt, Michael</t>
  </si>
  <si>
    <t>Prause, Wolfgang</t>
  </si>
  <si>
    <t>Steffan, Torsten</t>
  </si>
  <si>
    <t>Dieter, Frank</t>
  </si>
  <si>
    <t>Karl, Olaf</t>
  </si>
  <si>
    <t>Krause, Holger</t>
  </si>
  <si>
    <t>Haink, Uwe</t>
  </si>
  <si>
    <t>Weber, Hendrik</t>
  </si>
  <si>
    <t>Zander, Frank</t>
  </si>
  <si>
    <t>Zimmermann, Hans-G.</t>
  </si>
  <si>
    <t>Friedrich, Klaus</t>
  </si>
  <si>
    <t>Bad Lauchstädt</t>
  </si>
  <si>
    <t>Hagner, Rüdiger</t>
  </si>
  <si>
    <t>Hofmann, Egon</t>
  </si>
  <si>
    <t>Dr. Pietzsch, Rainer</t>
  </si>
  <si>
    <t>SG Spergau</t>
  </si>
  <si>
    <t>Buschendorf, Tilo</t>
  </si>
  <si>
    <t>Dietzsch, Wolfgang</t>
  </si>
  <si>
    <t>Großkayna</t>
  </si>
  <si>
    <t>Dr. Straub, Erhardt</t>
  </si>
  <si>
    <t>CPW Bad Lauchstädt</t>
  </si>
  <si>
    <t>Weise, Wolfgang</t>
  </si>
  <si>
    <t>Lodersleben</t>
  </si>
  <si>
    <t>Lochau</t>
  </si>
  <si>
    <t>Bretfeld, Dieter</t>
  </si>
  <si>
    <t>Knoch, Eberhardt</t>
  </si>
  <si>
    <t>Schoppe, Peter</t>
  </si>
  <si>
    <t>Bauer, Ingo</t>
  </si>
  <si>
    <t>Striepling, Peter</t>
  </si>
  <si>
    <t>Bohne, Werner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</si>
  <si>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</si>
  <si>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</si>
  <si>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</si>
  <si>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</si>
  <si>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</si>
  <si>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</si>
  <si>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</si>
  <si>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</si>
  <si>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</si>
  <si>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</si>
  <si>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</si>
  <si>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</si>
  <si>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Läufe in Wertung</t>
  </si>
  <si>
    <t>Feißel, Burkhard</t>
  </si>
  <si>
    <t>Bernstein, Christian</t>
  </si>
  <si>
    <t>Zerban, Max</t>
  </si>
  <si>
    <t>Gatterstädt</t>
  </si>
  <si>
    <t>Hartung, Michael</t>
  </si>
  <si>
    <t>Barthel, Ramona</t>
  </si>
  <si>
    <t>Teilnahmen</t>
  </si>
  <si>
    <t>Tässmann, Tim</t>
  </si>
  <si>
    <t>SV Lodersleben</t>
  </si>
  <si>
    <t>Ueberall, Johannes</t>
  </si>
  <si>
    <t>Müller, Karin</t>
  </si>
  <si>
    <t>Jankofsky, Norbert</t>
  </si>
  <si>
    <t>Wagner, Reiner</t>
  </si>
  <si>
    <t>Müller, Jeannette</t>
  </si>
  <si>
    <t>Morgenstern, Manuela</t>
  </si>
  <si>
    <t>Gutjahr, Jürgen</t>
  </si>
  <si>
    <t>GMLRV - Merseburg</t>
  </si>
  <si>
    <t>TSG Querfurt</t>
  </si>
  <si>
    <t>Brömme, Petro</t>
  </si>
  <si>
    <t>Winkler, Peter</t>
  </si>
  <si>
    <t>Buttstädt, Nicole</t>
  </si>
  <si>
    <t>Final-Wert</t>
  </si>
  <si>
    <t>Lange, Peter</t>
  </si>
  <si>
    <t>Frankleben</t>
  </si>
  <si>
    <t>Richter, Ulf</t>
  </si>
  <si>
    <t>WSV Bad Dürrenberg</t>
  </si>
  <si>
    <t>Matalla, Gerd</t>
  </si>
  <si>
    <t>Pasewaldt, Steven</t>
  </si>
  <si>
    <t>W</t>
  </si>
  <si>
    <t>M</t>
  </si>
  <si>
    <t>sex</t>
  </si>
  <si>
    <t>Pl.</t>
  </si>
  <si>
    <t>Lange, Tina</t>
  </si>
  <si>
    <t>Hofmann, Mike</t>
  </si>
  <si>
    <t>SV 1885 Teutschenthal</t>
  </si>
  <si>
    <t>Reißig, Sven</t>
  </si>
  <si>
    <t>Kuester,Torsten</t>
  </si>
  <si>
    <t>Total Raffinerie</t>
  </si>
  <si>
    <t>Heckert, Gerald</t>
  </si>
  <si>
    <t>Ballenthin, Siegfried</t>
  </si>
  <si>
    <t>VSG Saaletal Wettin</t>
  </si>
  <si>
    <t>Thomas, Sylke</t>
  </si>
  <si>
    <t>Hornung, Monika</t>
  </si>
  <si>
    <t>Franke, Hartmut</t>
  </si>
  <si>
    <t>Deparade, Martin</t>
  </si>
  <si>
    <t>SV Beuna</t>
  </si>
  <si>
    <t>SV Teutschenthal</t>
  </si>
  <si>
    <t>Kahlert, Daniela</t>
  </si>
  <si>
    <t>Schmidt, Simone</t>
  </si>
  <si>
    <t>Hofer, Michael</t>
  </si>
  <si>
    <t>Dr. Berk, Andreas</t>
  </si>
  <si>
    <t>Hübner, Frank</t>
  </si>
  <si>
    <t>Keller, Toni</t>
  </si>
  <si>
    <t>Clemens, Rico</t>
  </si>
  <si>
    <t>Clemens, Kira</t>
  </si>
  <si>
    <t>Knaust, Hansi</t>
  </si>
  <si>
    <t>DLRG Leuna-Merseburg</t>
  </si>
  <si>
    <t>TC Merseburg</t>
  </si>
  <si>
    <t>Hoffmann, Gerhard</t>
  </si>
  <si>
    <t>Schreyer, Wolfgang</t>
  </si>
  <si>
    <t>Sawall, Andreas</t>
  </si>
  <si>
    <t>KSV Lützkendorf</t>
  </si>
  <si>
    <t>Bollmann, Bernd</t>
  </si>
  <si>
    <t>Schaarschmidt, Rauni</t>
  </si>
  <si>
    <t>DLRG Leuna - M/Q</t>
  </si>
  <si>
    <t>Pohl, Stefan</t>
  </si>
  <si>
    <t>Ledig, Michael</t>
  </si>
  <si>
    <t>Timm, Jana</t>
  </si>
  <si>
    <t>Damm, Nicole</t>
  </si>
  <si>
    <t>SV Blauer Ball Merseburg</t>
  </si>
  <si>
    <t>Rosenbaum, Sven</t>
  </si>
  <si>
    <t>WL-Team Teutschenthal</t>
  </si>
  <si>
    <t>Hempel, Gunter</t>
  </si>
  <si>
    <t>VfB Imo Merseburg</t>
  </si>
  <si>
    <t>Dieter, Ines</t>
  </si>
  <si>
    <t>Meißner, Gisela</t>
  </si>
  <si>
    <t>Sterz, Konrad</t>
  </si>
  <si>
    <t>SV Saaletal Wettin</t>
  </si>
  <si>
    <t>Knoche, Conny</t>
  </si>
  <si>
    <t>Caspar, Annett</t>
  </si>
  <si>
    <t>Mücheln</t>
  </si>
  <si>
    <t>Langeneichstädt</t>
  </si>
  <si>
    <t>Siegmund, Helmut</t>
  </si>
  <si>
    <t>Rosenbaum, Diane</t>
  </si>
  <si>
    <t>Korn, Felicitas</t>
  </si>
  <si>
    <t>Siegmund, Karin</t>
  </si>
  <si>
    <t>Liebscher, Marcel</t>
  </si>
  <si>
    <t>Zappe, Karsten</t>
  </si>
  <si>
    <t>TL Merseburg</t>
  </si>
  <si>
    <t>Baier, Thomas</t>
  </si>
  <si>
    <t>Pr.Dr.Schlothauer, Kl.</t>
  </si>
  <si>
    <t xml:space="preserve">Wertungstabelle  Crossläufe </t>
  </si>
  <si>
    <t>Jahrgang</t>
  </si>
  <si>
    <t>Alter</t>
  </si>
  <si>
    <t>Alters-klasse</t>
  </si>
  <si>
    <t>JA</t>
  </si>
  <si>
    <t>JB</t>
  </si>
  <si>
    <t>SA</t>
  </si>
  <si>
    <t>SB</t>
  </si>
  <si>
    <t>SC</t>
  </si>
  <si>
    <t>SD</t>
  </si>
  <si>
    <t>Geb-Jahr</t>
  </si>
  <si>
    <t>AK_Liste</t>
  </si>
  <si>
    <t>Bezug</t>
  </si>
  <si>
    <t>Volkssportläufe im Saalekreis im Jahre</t>
  </si>
  <si>
    <t>Hering, Heidi</t>
  </si>
  <si>
    <t>Bernstein, Falko</t>
  </si>
  <si>
    <t>8-9</t>
  </si>
  <si>
    <t>10-11</t>
  </si>
  <si>
    <t>12-13</t>
  </si>
  <si>
    <t>14-15</t>
  </si>
  <si>
    <t>16-17</t>
  </si>
  <si>
    <t>18-19</t>
  </si>
  <si>
    <t>20-29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</si>
  <si>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</si>
  <si>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</si>
  <si>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</si>
  <si>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</si>
  <si>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</si>
  <si>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</si>
  <si>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</si>
  <si>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</si>
  <si>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</si>
  <si>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</si>
  <si>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</si>
  <si>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</si>
  <si>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Alters-gruppen</t>
  </si>
  <si>
    <t>90 +</t>
  </si>
  <si>
    <t>Richter, Linda</t>
  </si>
  <si>
    <t>Ramdor, Vinora</t>
  </si>
  <si>
    <t>Elste, Horst</t>
  </si>
  <si>
    <t>Weps, Michael</t>
  </si>
  <si>
    <t>Preuß, Christoph</t>
  </si>
  <si>
    <t>SG Bad Dürrenberg</t>
  </si>
  <si>
    <t>Schedler, Frank</t>
  </si>
  <si>
    <t>Korn, Ronald</t>
  </si>
  <si>
    <t>Rosmeisl, Tim</t>
  </si>
  <si>
    <t>Schmidt, Manja</t>
  </si>
  <si>
    <t>Schkopau</t>
  </si>
  <si>
    <t>Becker, Lutz</t>
  </si>
  <si>
    <t>Bergner, Jürgen</t>
  </si>
  <si>
    <t>Dr. Knörgen, Manfred</t>
  </si>
  <si>
    <t>Erbert, Thomas</t>
  </si>
  <si>
    <t>Heinrich, Maria</t>
  </si>
  <si>
    <t>Langer, Lydia</t>
  </si>
  <si>
    <t>Reißig, Ulrike</t>
  </si>
  <si>
    <t>Buttstädt, Annett</t>
  </si>
  <si>
    <t>Kaltenborn, Matthias</t>
  </si>
  <si>
    <t>Franke, Olaf</t>
  </si>
  <si>
    <t>Kaiser, Felix</t>
  </si>
  <si>
    <t>Söllner, Hans</t>
  </si>
  <si>
    <t>Weber, Tilo</t>
  </si>
  <si>
    <t>TSV 90 Merseburg</t>
  </si>
  <si>
    <t>Reißig, Erik</t>
  </si>
  <si>
    <t>Schaper, Birk</t>
  </si>
  <si>
    <t>Ortmann, Jan</t>
  </si>
  <si>
    <t>Beuna</t>
  </si>
  <si>
    <t>Gebes, Norbert</t>
  </si>
  <si>
    <t>Schleiter, Hans-Jürgen</t>
  </si>
  <si>
    <t>Hosalla, Beate</t>
  </si>
  <si>
    <t>Kuhne, Jürgen</t>
  </si>
  <si>
    <t>Böttger, Frank</t>
  </si>
  <si>
    <t>Erbert, Luisa</t>
  </si>
  <si>
    <t>Noack, Janet</t>
  </si>
  <si>
    <t>Thiele, Ina</t>
  </si>
  <si>
    <t>Böttger, Ute</t>
  </si>
  <si>
    <t>Bernhardt, Sonja</t>
  </si>
  <si>
    <t>Ziegelroda</t>
  </si>
  <si>
    <t>Gloger, Susanne</t>
  </si>
  <si>
    <t>Heidenreich, Colin</t>
  </si>
  <si>
    <t>Hoffmann, Erik</t>
  </si>
  <si>
    <t>Quenzel, Constanze</t>
  </si>
  <si>
    <t>Timm, Jascha</t>
  </si>
  <si>
    <t>Zentrich, Michael</t>
  </si>
  <si>
    <t>VS Roßbach</t>
  </si>
  <si>
    <t>Reißig, Arne</t>
  </si>
  <si>
    <t>Flach, Kevin</t>
  </si>
  <si>
    <t>Eichelmann, Sabine</t>
  </si>
  <si>
    <t>Starke, Jörg</t>
  </si>
  <si>
    <t>Klamt, Robby</t>
  </si>
  <si>
    <t>Schunke, Oliver</t>
  </si>
  <si>
    <t>VfB 07 Lettin</t>
  </si>
  <si>
    <t>Große, Aileen</t>
  </si>
  <si>
    <t>Amtsfeld, Fabian</t>
  </si>
  <si>
    <t>HS Merseburg</t>
  </si>
  <si>
    <t>Helming, Volker</t>
  </si>
  <si>
    <t>Schmidt, Max</t>
  </si>
  <si>
    <t>Schrauer,Patrick</t>
  </si>
  <si>
    <t>Nelke, Sven</t>
  </si>
  <si>
    <t>Loch, Angelika</t>
  </si>
  <si>
    <t>Hüneburg, Frank</t>
  </si>
  <si>
    <t>Arlt, Sylvia</t>
  </si>
  <si>
    <t>Müller, Jens</t>
  </si>
  <si>
    <t>SV Barnstädt</t>
  </si>
  <si>
    <t>Konetzny, Marcel</t>
  </si>
  <si>
    <t>Schlegl, Iris</t>
  </si>
  <si>
    <t>Listing, Kathrin</t>
  </si>
  <si>
    <t>Kuta, Hendrikje</t>
  </si>
  <si>
    <t>Djunic, Gradena</t>
  </si>
  <si>
    <t>Barth, Juliane</t>
  </si>
  <si>
    <t>Tomczak, Erik</t>
  </si>
  <si>
    <t>Richter, Niklas</t>
  </si>
  <si>
    <t>Morgenstern, Michael</t>
  </si>
  <si>
    <t>Lawnik, Ina</t>
  </si>
  <si>
    <t>Hofer, Heike</t>
  </si>
  <si>
    <t>Skiera, Anne</t>
  </si>
  <si>
    <t>Hartung, Thomas</t>
  </si>
  <si>
    <t>LSV Merseburg</t>
  </si>
  <si>
    <t>Romeisen, Alexander</t>
  </si>
  <si>
    <t>Thunich, Lysanne</t>
  </si>
  <si>
    <t>Anton, Werner</t>
  </si>
  <si>
    <t>Kohl, Manuela</t>
  </si>
  <si>
    <t>Thamm, Henriette</t>
  </si>
  <si>
    <t>Berger, Inga-Lisa</t>
  </si>
  <si>
    <t>Donath, Claudia</t>
  </si>
  <si>
    <t>Kötzschau</t>
  </si>
  <si>
    <t>Worbs, Christian</t>
  </si>
  <si>
    <t>Pantke, Uwe</t>
  </si>
  <si>
    <t>Teutschenthal</t>
  </si>
  <si>
    <t>Lange-Starke, Anett</t>
  </si>
  <si>
    <t>Weißmann, Andreas</t>
  </si>
  <si>
    <t>Schaefer, Karsten</t>
  </si>
  <si>
    <t>Trübner, Uwe</t>
  </si>
  <si>
    <t>Prorok, Lilian</t>
  </si>
  <si>
    <t>Thorenz, Lukas</t>
  </si>
  <si>
    <t>Kämpfer, Gerhard</t>
  </si>
  <si>
    <t>Dönicke, Paula</t>
  </si>
  <si>
    <t>Sv Lodersleben</t>
  </si>
  <si>
    <t>Dönicke, Lisa</t>
  </si>
  <si>
    <t>SV Farnstädt</t>
  </si>
  <si>
    <t>Stolz, Rüdiger</t>
  </si>
  <si>
    <t>Matz, Oliver</t>
  </si>
  <si>
    <t>Schönlein, Tim</t>
  </si>
  <si>
    <t>Wettiner SV</t>
  </si>
  <si>
    <t>Wettin-Löbejün</t>
  </si>
  <si>
    <t>Müller, Sandra</t>
  </si>
  <si>
    <t>Schediwy, Nicole</t>
  </si>
  <si>
    <t>Bendig, Bärbel</t>
  </si>
  <si>
    <t>Götze, Frank</t>
  </si>
  <si>
    <t>Richter, Luise</t>
  </si>
  <si>
    <t>Nebe, Emma</t>
  </si>
  <si>
    <t>Reder, Andreas</t>
  </si>
  <si>
    <t>TSV Leuna/Hockey</t>
  </si>
  <si>
    <t>Hammerl, Ines</t>
  </si>
  <si>
    <t>Thielemann, Melanie</t>
  </si>
  <si>
    <t>Jeschke, Silke</t>
  </si>
  <si>
    <t>Panniger, Thomas</t>
  </si>
  <si>
    <t>SV Friesen Frankleben</t>
  </si>
  <si>
    <t>Schneider, Susann</t>
  </si>
  <si>
    <t>Patzner, Sina</t>
  </si>
  <si>
    <t>Hellwege, Anja</t>
  </si>
  <si>
    <t>Wallendorf</t>
  </si>
  <si>
    <t>Garz, Julia</t>
  </si>
  <si>
    <t>Winkler, Karl</t>
  </si>
  <si>
    <t>Daßig, Matthias</t>
  </si>
  <si>
    <t>Merseburger Kulturchaoten</t>
  </si>
  <si>
    <t>Dunger, Normen</t>
  </si>
  <si>
    <t>Schmidt, Oliver</t>
  </si>
  <si>
    <t>Cierpinski, Jonathan</t>
  </si>
  <si>
    <t>Skiera, Julia</t>
  </si>
  <si>
    <t>Rüdiger, Steffen</t>
  </si>
  <si>
    <t>Schade, Hagen</t>
  </si>
  <si>
    <t>Spott, Wilfried</t>
  </si>
  <si>
    <t>Kuske, Torsten</t>
  </si>
  <si>
    <t>Schlag, Charlotte</t>
  </si>
  <si>
    <t>Hering, Maria</t>
  </si>
  <si>
    <t>VfL Roßbach</t>
  </si>
  <si>
    <t>Haase, Cora</t>
  </si>
  <si>
    <t>Dose, Alina</t>
  </si>
  <si>
    <t>Stolp, Petra</t>
  </si>
  <si>
    <t>Fetic, Birgit</t>
  </si>
  <si>
    <t>Geb.-Jahr</t>
  </si>
  <si>
    <t>A-Kl.</t>
  </si>
  <si>
    <t>Thorenz, Heiko</t>
  </si>
  <si>
    <t>TSV Merseburg</t>
  </si>
  <si>
    <t>Nitsche, Rainer</t>
  </si>
  <si>
    <t>Morawe, Andreas</t>
  </si>
  <si>
    <t>Niemann, Jörg</t>
  </si>
  <si>
    <t>Fetic, Semir</t>
  </si>
  <si>
    <t>LSG 49 Knapendorf</t>
  </si>
  <si>
    <t>Scholz, Uwe</t>
  </si>
  <si>
    <t>Schmidt, Andreas</t>
  </si>
  <si>
    <t>Donath, Sven</t>
  </si>
  <si>
    <t>Rosenbaum, Jan</t>
  </si>
  <si>
    <t>Okon, Kay</t>
  </si>
  <si>
    <t>Krüger, Frank</t>
  </si>
  <si>
    <t>Eintracht Gröbers</t>
  </si>
  <si>
    <t>Stolp, Matthias</t>
  </si>
  <si>
    <t>Krause, Lisa</t>
  </si>
  <si>
    <t>Steinert, Rüdiger</t>
  </si>
  <si>
    <t>Jacob, Torsten</t>
  </si>
  <si>
    <t>Kabelsketal</t>
  </si>
  <si>
    <t>Lux, Matthias</t>
  </si>
  <si>
    <t>Radsportfreunde Querfurt</t>
  </si>
  <si>
    <t>Prorok, Susette</t>
  </si>
  <si>
    <t>Kostjatko-Reeb, Jens</t>
  </si>
  <si>
    <t>VS Wettin</t>
  </si>
  <si>
    <t>Girndt, Patrick</t>
  </si>
  <si>
    <t>Großkyna</t>
  </si>
  <si>
    <t>Schieck, Patrick</t>
  </si>
  <si>
    <t>Brakopp, Frank</t>
  </si>
  <si>
    <t>Mörke, Wolfgang</t>
  </si>
  <si>
    <t>Münzer, Melanie</t>
  </si>
  <si>
    <t>Brakopp, Florian</t>
  </si>
  <si>
    <t>Albrecht, Jörg</t>
  </si>
  <si>
    <t>BW Günthersdorf</t>
  </si>
  <si>
    <t>Dr. Mauff, Gerhard</t>
  </si>
  <si>
    <t xml:space="preserve">Teilnehmer: </t>
  </si>
  <si>
    <t>T</t>
  </si>
  <si>
    <t>Streich-werte</t>
  </si>
  <si>
    <t>Grosch, Annegret</t>
  </si>
  <si>
    <t>Wöhlmann, Sielke</t>
  </si>
  <si>
    <t>Burghardt, Silvia</t>
  </si>
  <si>
    <t>Kaltenborn, Philip Paul</t>
  </si>
  <si>
    <t>Vetter, Tom</t>
  </si>
  <si>
    <t>LSG Lieskau</t>
  </si>
  <si>
    <t>Mohr, Felix</t>
  </si>
  <si>
    <t>Röder, Philipp</t>
  </si>
  <si>
    <t>Hilbert, Manfred</t>
  </si>
  <si>
    <t>Lieskau</t>
  </si>
  <si>
    <t>Flor, Thomas</t>
  </si>
  <si>
    <t>VS Landsberg</t>
  </si>
  <si>
    <t>Mohr, Matthias</t>
  </si>
  <si>
    <t>Anders, Andrej</t>
  </si>
  <si>
    <t>VS Lieskau</t>
  </si>
  <si>
    <t>Hünicke, Torsten</t>
  </si>
  <si>
    <t>Crato, Michael</t>
  </si>
  <si>
    <t>Woitalla, Olaf</t>
  </si>
  <si>
    <t>Burghardt, Sven</t>
  </si>
  <si>
    <t>Cierpinski, Falk</t>
  </si>
  <si>
    <t>Golembowski, Oliver</t>
  </si>
  <si>
    <t>Dolge, Rene</t>
  </si>
  <si>
    <t>Richter, Patrick</t>
  </si>
  <si>
    <t xml:space="preserve">Hänze, Julius </t>
  </si>
  <si>
    <t xml:space="preserve">Ben Rosenbaum </t>
  </si>
  <si>
    <t xml:space="preserve">Max Rosenbaum </t>
  </si>
  <si>
    <t xml:space="preserve">John Rosenbaum </t>
  </si>
  <si>
    <t>Skiera, Martina</t>
  </si>
  <si>
    <t>Hellminig, Jana</t>
  </si>
  <si>
    <t>Seidel, Jürgen</t>
  </si>
  <si>
    <t>Bürger, Justus</t>
  </si>
  <si>
    <t xml:space="preserve">Vogel, Franz    </t>
  </si>
  <si>
    <t>Häßler, Marcel</t>
  </si>
  <si>
    <t>SV Großkayna</t>
  </si>
  <si>
    <t xml:space="preserve">Dittrich, Bianca Maria     </t>
  </si>
  <si>
    <t>Vogler, Stefanie</t>
  </si>
  <si>
    <t>Thiem, Harriet</t>
  </si>
  <si>
    <t>Heinrich, Evelyn</t>
  </si>
  <si>
    <t>Heinz, Philip</t>
  </si>
  <si>
    <t>Apel, Michael</t>
  </si>
  <si>
    <t>Kirchner, Dustin</t>
  </si>
  <si>
    <t>Kolb, Steffen</t>
  </si>
  <si>
    <t>Löffler, Marcel</t>
  </si>
  <si>
    <t>List, Gunter</t>
  </si>
  <si>
    <t>Dr. Fahr, Frank</t>
  </si>
  <si>
    <t>Kase, Beatrix</t>
  </si>
  <si>
    <t>Kuhnt, Antje</t>
  </si>
  <si>
    <t>Becker, Antje</t>
  </si>
  <si>
    <t>Meyer, Thomas</t>
  </si>
  <si>
    <t>Köller, Susan</t>
  </si>
  <si>
    <t>Reifarth, Lucia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</si>
</sst>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;;;"/>
    <numFmt numFmtId="173" formatCode="#"/>
    <numFmt numFmtId="174" formatCode="00"/>
    <numFmt numFmtId="175" formatCode="[$-407]dddd\,\ d\.\ mmmm\ 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4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10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32" borderId="10" xfId="0" applyFont="1" applyFill="1" applyBorder="1" applyAlignment="1" applyProtection="1">
      <alignment horizontal="left"/>
      <protection/>
    </xf>
    <xf numFmtId="0" fontId="2" fillId="32" borderId="11" xfId="0" applyFont="1" applyFill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173" fontId="0" fillId="0" borderId="0" xfId="0" applyNumberFormat="1" applyAlignment="1" applyProtection="1">
      <alignment horizontal="center"/>
      <protection/>
    </xf>
    <xf numFmtId="173" fontId="2" fillId="0" borderId="0" xfId="0" applyNumberFormat="1" applyFont="1" applyAlignment="1" applyProtection="1">
      <alignment horizontal="center"/>
      <protection/>
    </xf>
    <xf numFmtId="173" fontId="10" fillId="32" borderId="13" xfId="0" applyNumberFormat="1" applyFont="1" applyFill="1" applyBorder="1" applyAlignment="1" applyProtection="1">
      <alignment horizontal="center" wrapText="1"/>
      <protection/>
    </xf>
    <xf numFmtId="173" fontId="7" fillId="32" borderId="14" xfId="0" applyNumberFormat="1" applyFont="1" applyFill="1" applyBorder="1" applyAlignment="1" applyProtection="1">
      <alignment horizontal="center" wrapText="1"/>
      <protection/>
    </xf>
    <xf numFmtId="173" fontId="7" fillId="32" borderId="10" xfId="0" applyNumberFormat="1" applyFont="1" applyFill="1" applyBorder="1" applyAlignment="1" applyProtection="1">
      <alignment horizontal="center" wrapText="1"/>
      <protection/>
    </xf>
    <xf numFmtId="173" fontId="7" fillId="32" borderId="15" xfId="0" applyNumberFormat="1" applyFont="1" applyFill="1" applyBorder="1" applyAlignment="1" applyProtection="1">
      <alignment horizontal="center"/>
      <protection/>
    </xf>
    <xf numFmtId="173" fontId="8" fillId="32" borderId="16" xfId="0" applyNumberFormat="1" applyFont="1" applyFill="1" applyBorder="1" applyAlignment="1" applyProtection="1">
      <alignment horizontal="center"/>
      <protection/>
    </xf>
    <xf numFmtId="173" fontId="8" fillId="32" borderId="17" xfId="0" applyNumberFormat="1" applyFont="1" applyFill="1" applyBorder="1" applyAlignment="1" applyProtection="1">
      <alignment horizontal="center"/>
      <protection/>
    </xf>
    <xf numFmtId="173" fontId="0" fillId="32" borderId="11" xfId="0" applyNumberFormat="1" applyFill="1" applyBorder="1" applyAlignment="1" applyProtection="1">
      <alignment horizontal="center"/>
      <protection/>
    </xf>
    <xf numFmtId="173" fontId="8" fillId="32" borderId="18" xfId="0" applyNumberFormat="1" applyFont="1" applyFill="1" applyBorder="1" applyAlignment="1" applyProtection="1">
      <alignment horizontal="center"/>
      <protection/>
    </xf>
    <xf numFmtId="173" fontId="8" fillId="32" borderId="13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173" fontId="2" fillId="32" borderId="16" xfId="0" applyNumberFormat="1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2" fillId="32" borderId="19" xfId="0" applyFont="1" applyFill="1" applyBorder="1" applyAlignment="1" applyProtection="1">
      <alignment horizontal="center"/>
      <protection/>
    </xf>
    <xf numFmtId="0" fontId="10" fillId="32" borderId="20" xfId="0" applyFont="1" applyFill="1" applyBorder="1" applyAlignment="1" applyProtection="1">
      <alignment horizontal="center"/>
      <protection/>
    </xf>
    <xf numFmtId="0" fontId="9" fillId="32" borderId="12" xfId="0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 horizontal="center"/>
      <protection/>
    </xf>
    <xf numFmtId="174" fontId="0" fillId="0" borderId="12" xfId="0" applyNumberFormat="1" applyBorder="1" applyAlignment="1" applyProtection="1">
      <alignment horizontal="center"/>
      <protection locked="0"/>
    </xf>
    <xf numFmtId="174" fontId="0" fillId="0" borderId="0" xfId="0" applyNumberFormat="1" applyAlignment="1">
      <alignment horizontal="center"/>
    </xf>
    <xf numFmtId="173" fontId="10" fillId="32" borderId="19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32" borderId="21" xfId="0" applyFont="1" applyFill="1" applyBorder="1" applyAlignment="1" applyProtection="1">
      <alignment horizontal="right"/>
      <protection/>
    </xf>
    <xf numFmtId="173" fontId="10" fillId="32" borderId="20" xfId="0" applyNumberFormat="1" applyFont="1" applyFill="1" applyBorder="1" applyAlignment="1" applyProtection="1">
      <alignment horizontal="right"/>
      <protection/>
    </xf>
    <xf numFmtId="0" fontId="10" fillId="32" borderId="12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74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8" fillId="0" borderId="14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/>
      <protection/>
    </xf>
    <xf numFmtId="174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174" fontId="0" fillId="0" borderId="12" xfId="0" applyNumberForma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Alignment="1">
      <alignment horizontal="left"/>
    </xf>
    <xf numFmtId="17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32" borderId="13" xfId="0" applyFont="1" applyFill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173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left"/>
      <protection/>
    </xf>
    <xf numFmtId="174" fontId="0" fillId="0" borderId="23" xfId="0" applyNumberForma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/>
    </xf>
    <xf numFmtId="173" fontId="12" fillId="0" borderId="23" xfId="0" applyNumberFormat="1" applyFont="1" applyBorder="1" applyAlignment="1" applyProtection="1">
      <alignment horizontal="left"/>
      <protection/>
    </xf>
    <xf numFmtId="173" fontId="11" fillId="0" borderId="23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173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174" fontId="0" fillId="0" borderId="25" xfId="0" applyNumberForma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left"/>
      <protection/>
    </xf>
    <xf numFmtId="173" fontId="11" fillId="0" borderId="25" xfId="0" applyNumberFormat="1" applyFont="1" applyBorder="1" applyAlignment="1" applyProtection="1">
      <alignment horizontal="left"/>
      <protection/>
    </xf>
    <xf numFmtId="173" fontId="11" fillId="0" borderId="25" xfId="0" applyNumberFormat="1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/>
      <protection/>
    </xf>
    <xf numFmtId="173" fontId="1" fillId="0" borderId="25" xfId="0" applyNumberFormat="1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173" fontId="2" fillId="0" borderId="25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8" fillId="0" borderId="26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/>
      <protection/>
    </xf>
    <xf numFmtId="173" fontId="8" fillId="0" borderId="27" xfId="0" applyNumberFormat="1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left"/>
      <protection/>
    </xf>
    <xf numFmtId="174" fontId="0" fillId="0" borderId="27" xfId="0" applyNumberForma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left"/>
      <protection/>
    </xf>
    <xf numFmtId="173" fontId="2" fillId="0" borderId="27" xfId="0" applyNumberFormat="1" applyFont="1" applyBorder="1" applyAlignment="1" applyProtection="1">
      <alignment horizontal="center"/>
      <protection/>
    </xf>
    <xf numFmtId="173" fontId="0" fillId="0" borderId="27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173" fontId="0" fillId="0" borderId="29" xfId="0" applyNumberFormat="1" applyBorder="1" applyAlignment="1" applyProtection="1">
      <alignment/>
      <protection/>
    </xf>
    <xf numFmtId="0" fontId="10" fillId="0" borderId="23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10" fillId="0" borderId="27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173" fontId="0" fillId="0" borderId="33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/>
      <protection/>
    </xf>
    <xf numFmtId="174" fontId="0" fillId="0" borderId="33" xfId="0" applyNumberForma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/>
      <protection/>
    </xf>
    <xf numFmtId="173" fontId="2" fillId="0" borderId="33" xfId="0" applyNumberFormat="1" applyFont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173" fontId="0" fillId="0" borderId="12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3" fontId="0" fillId="33" borderId="12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74" fontId="0" fillId="0" borderId="11" xfId="0" applyNumberFormat="1" applyBorder="1" applyAlignment="1" applyProtection="1">
      <alignment horizontal="center"/>
      <protection locked="0"/>
    </xf>
    <xf numFmtId="0" fontId="2" fillId="0" borderId="12" xfId="0" applyFont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 quotePrefix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38100</xdr:rowOff>
    </xdr:from>
    <xdr:to>
      <xdr:col>23</xdr:col>
      <xdr:colOff>161925</xdr:colOff>
      <xdr:row>4</xdr:row>
      <xdr:rowOff>95250</xdr:rowOff>
    </xdr:to>
    <xdr:grpSp>
      <xdr:nvGrpSpPr>
        <xdr:cNvPr id="1" name="Gruppieren 6"/>
        <xdr:cNvGrpSpPr>
          <a:grpSpLocks/>
        </xdr:cNvGrpSpPr>
      </xdr:nvGrpSpPr>
      <xdr:grpSpPr>
        <a:xfrm>
          <a:off x="5505450" y="38100"/>
          <a:ext cx="3609975" cy="733425"/>
          <a:chOff x="5505450" y="38100"/>
          <a:chExt cx="5029200" cy="733425"/>
        </a:xfrm>
        <a:solidFill>
          <a:srgbClr val="FFFFFF"/>
        </a:solidFill>
      </xdr:grpSpPr>
      <xdr:sp>
        <xdr:nvSpPr>
          <xdr:cNvPr id="2" name="Rechteck 2"/>
          <xdr:cNvSpPr>
            <a:spLocks/>
          </xdr:cNvSpPr>
        </xdr:nvSpPr>
        <xdr:spPr>
          <a:xfrm>
            <a:off x="5505450" y="38100"/>
            <a:ext cx="3610966" cy="7334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feld 1"/>
          <xdr:cNvSpPr txBox="1">
            <a:spLocks noChangeArrowheads="1"/>
          </xdr:cNvSpPr>
        </xdr:nvSpPr>
        <xdr:spPr>
          <a:xfrm>
            <a:off x="6550266" y="336054"/>
            <a:ext cx="2431618" cy="1604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0800" rIns="36000" bIns="1080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fügt eine Zeile unterhalb der aktiven Zelle ein</a:t>
            </a:r>
          </a:p>
        </xdr:txBody>
      </xdr:sp>
      <xdr:sp>
        <xdr:nvSpPr>
          <xdr:cNvPr id="7" name="Textfeld 5"/>
          <xdr:cNvSpPr txBox="1">
            <a:spLocks noChangeArrowheads="1"/>
          </xdr:cNvSpPr>
        </xdr:nvSpPr>
        <xdr:spPr>
          <a:xfrm>
            <a:off x="6550266" y="542330"/>
            <a:ext cx="2441677" cy="1604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0800" rIns="36000" bIns="1080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löscht die Zeile(n) mit markierten Zelle(n)</a:t>
            </a:r>
          </a:p>
        </xdr:txBody>
      </xdr:sp>
      <xdr:sp>
        <xdr:nvSpPr>
          <xdr:cNvPr id="8" name="Textfeld 6"/>
          <xdr:cNvSpPr txBox="1">
            <a:spLocks noChangeArrowheads="1"/>
          </xdr:cNvSpPr>
        </xdr:nvSpPr>
        <xdr:spPr>
          <a:xfrm>
            <a:off x="6550266" y="83939"/>
            <a:ext cx="2473109" cy="1833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0800" rIns="36000" bIns="10800" anchor="ctr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Nach Punkt-Eingaben ausführen! 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Sortiert Tabelle.</a:t>
            </a:r>
          </a:p>
        </xdr:txBody>
      </xdr:sp>
    </xdr:grpSp>
    <xdr:clientData/>
  </xdr:twoCellAnchor>
  <xdr:oneCellAnchor>
    <xdr:from>
      <xdr:col>10</xdr:col>
      <xdr:colOff>28575</xdr:colOff>
      <xdr:row>6</xdr:row>
      <xdr:rowOff>19050</xdr:rowOff>
    </xdr:from>
    <xdr:ext cx="1009650" cy="200025"/>
    <xdr:sp>
      <xdr:nvSpPr>
        <xdr:cNvPr id="9" name="Textfeld 3"/>
        <xdr:cNvSpPr txBox="1">
          <a:spLocks noChangeArrowheads="1"/>
        </xdr:cNvSpPr>
      </xdr:nvSpPr>
      <xdr:spPr>
        <a:xfrm>
          <a:off x="5886450" y="866775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Ranglistenlauf...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011"/>
  <sheetViews>
    <sheetView tabSelected="1" zoomScalePageLayoutView="0" workbookViewId="0" topLeftCell="F1">
      <pane ySplit="7" topLeftCell="A256" activePane="bottomLeft" state="frozen"/>
      <selection pane="topLeft" activeCell="A1" sqref="A1"/>
      <selection pane="bottomLeft" activeCell="AC265" sqref="AC265"/>
    </sheetView>
  </sheetViews>
  <sheetFormatPr defaultColWidth="0" defaultRowHeight="12.75" zeroHeight="1"/>
  <cols>
    <col min="1" max="1" width="3.8515625" style="54" customWidth="1"/>
    <col min="2" max="2" width="4.00390625" style="5" customWidth="1"/>
    <col min="3" max="3" width="5.421875" style="11" customWidth="1"/>
    <col min="4" max="4" width="19.00390625" style="39" customWidth="1"/>
    <col min="5" max="5" width="5.140625" style="40" customWidth="1"/>
    <col min="6" max="6" width="20.7109375" style="41" customWidth="1"/>
    <col min="7" max="7" width="7.421875" style="12" customWidth="1"/>
    <col min="8" max="10" width="7.421875" style="11" customWidth="1"/>
    <col min="11" max="32" width="3.57421875" style="42" customWidth="1"/>
    <col min="33" max="33" width="7.421875" style="35" customWidth="1"/>
    <col min="34" max="34" width="3.28125" style="101" customWidth="1"/>
    <col min="35" max="16384" width="0" style="5" hidden="1" customWidth="1"/>
  </cols>
  <sheetData>
    <row r="1" spans="1:34" ht="24" customHeight="1">
      <c r="A1" s="65" t="s">
        <v>194</v>
      </c>
      <c r="B1" s="66"/>
      <c r="C1" s="67"/>
      <c r="D1" s="68"/>
      <c r="E1" s="69"/>
      <c r="F1" s="70"/>
      <c r="G1" s="71">
        <v>2014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3"/>
      <c r="AB1" s="73"/>
      <c r="AC1" s="73"/>
      <c r="AD1" s="73"/>
      <c r="AE1" s="73"/>
      <c r="AF1" s="73"/>
      <c r="AG1" s="104"/>
      <c r="AH1" s="105"/>
    </row>
    <row r="2" spans="1:34" ht="16.5" customHeight="1">
      <c r="A2" s="74" t="s">
        <v>181</v>
      </c>
      <c r="B2" s="75"/>
      <c r="C2" s="76"/>
      <c r="D2" s="77"/>
      <c r="E2" s="78"/>
      <c r="F2" s="79"/>
      <c r="G2" s="80"/>
      <c r="H2" s="81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82"/>
      <c r="AC2" s="82"/>
      <c r="AD2" s="82"/>
      <c r="AE2" s="83"/>
      <c r="AF2" s="84"/>
      <c r="AG2" s="106"/>
      <c r="AH2" s="107"/>
    </row>
    <row r="3" spans="1:34" ht="12.75" customHeight="1">
      <c r="A3" s="85"/>
      <c r="B3" s="86"/>
      <c r="C3" s="87"/>
      <c r="D3" s="77"/>
      <c r="E3" s="78"/>
      <c r="F3" s="88"/>
      <c r="G3" s="89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82"/>
      <c r="AC3" s="82"/>
      <c r="AD3" s="76"/>
      <c r="AE3" s="83"/>
      <c r="AF3" s="84"/>
      <c r="AG3" s="106"/>
      <c r="AH3" s="107"/>
    </row>
    <row r="4" spans="1:34" ht="12.75" customHeight="1" hidden="1">
      <c r="A4" s="90"/>
      <c r="B4" s="75"/>
      <c r="C4" s="76"/>
      <c r="D4" s="77"/>
      <c r="E4" s="78"/>
      <c r="F4" s="88" t="s">
        <v>16</v>
      </c>
      <c r="G4" s="89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5"/>
      <c r="AC4" s="75"/>
      <c r="AD4" s="82"/>
      <c r="AE4" s="83"/>
      <c r="AF4" s="84"/>
      <c r="AG4" s="106"/>
      <c r="AH4" s="107"/>
    </row>
    <row r="5" spans="1:34" ht="13.5" thickBot="1">
      <c r="A5" s="91" t="s">
        <v>0</v>
      </c>
      <c r="B5" s="92"/>
      <c r="C5" s="93"/>
      <c r="D5" s="94"/>
      <c r="E5" s="95"/>
      <c r="F5" s="96"/>
      <c r="G5" s="97"/>
      <c r="H5" s="98"/>
      <c r="I5" s="98"/>
      <c r="J5" s="98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08"/>
      <c r="AH5" s="107"/>
    </row>
    <row r="6" spans="1:11" ht="13.5" customHeight="1" hidden="1" thickBot="1">
      <c r="A6" s="39"/>
      <c r="K6" s="39"/>
    </row>
    <row r="7" spans="1:34" s="6" customFormat="1" ht="27" customHeight="1" thickBot="1">
      <c r="A7" s="43" t="s">
        <v>120</v>
      </c>
      <c r="B7" s="7" t="s">
        <v>3</v>
      </c>
      <c r="C7" s="21" t="s">
        <v>121</v>
      </c>
      <c r="D7" s="44" t="s">
        <v>1</v>
      </c>
      <c r="E7" s="45" t="s">
        <v>18</v>
      </c>
      <c r="F7" s="46" t="s">
        <v>2</v>
      </c>
      <c r="G7" s="13" t="s">
        <v>111</v>
      </c>
      <c r="H7" s="14" t="s">
        <v>15</v>
      </c>
      <c r="I7" s="15" t="s">
        <v>89</v>
      </c>
      <c r="J7" s="16" t="s">
        <v>14</v>
      </c>
      <c r="K7" s="47" t="s">
        <v>4</v>
      </c>
      <c r="L7" s="47" t="s">
        <v>5</v>
      </c>
      <c r="M7" s="47" t="s">
        <v>6</v>
      </c>
      <c r="N7" s="47" t="s">
        <v>7</v>
      </c>
      <c r="O7" s="47" t="s">
        <v>8</v>
      </c>
      <c r="P7" s="47" t="s">
        <v>9</v>
      </c>
      <c r="Q7" s="47" t="s">
        <v>10</v>
      </c>
      <c r="R7" s="47" t="s">
        <v>77</v>
      </c>
      <c r="S7" s="47" t="s">
        <v>78</v>
      </c>
      <c r="T7" s="47" t="s">
        <v>79</v>
      </c>
      <c r="U7" s="47" t="s">
        <v>80</v>
      </c>
      <c r="V7" s="47" t="s">
        <v>81</v>
      </c>
      <c r="W7" s="47" t="s">
        <v>82</v>
      </c>
      <c r="X7" s="47" t="s">
        <v>83</v>
      </c>
      <c r="Y7" s="47" t="s">
        <v>84</v>
      </c>
      <c r="Z7" s="47" t="s">
        <v>85</v>
      </c>
      <c r="AA7" s="47" t="s">
        <v>86</v>
      </c>
      <c r="AB7" s="47" t="s">
        <v>87</v>
      </c>
      <c r="AC7" s="47" t="s">
        <v>88</v>
      </c>
      <c r="AD7" s="47" t="s">
        <v>11</v>
      </c>
      <c r="AE7" s="47" t="s">
        <v>12</v>
      </c>
      <c r="AF7" s="47" t="s">
        <v>13</v>
      </c>
      <c r="AG7" s="64" t="s">
        <v>399</v>
      </c>
      <c r="AH7" s="102"/>
    </row>
    <row r="8" spans="1:33" ht="12.75">
      <c r="A8" s="9" t="s">
        <v>118</v>
      </c>
      <c r="B8" s="8" t="str">
        <f>IF(ISBLANK(E8),"",LOOKUP(IF(2000+E8&gt;$G$1,1900+E8,2000+E8),Tabelle2!H:H,Tabelle2!J:J))</f>
        <v>SB</v>
      </c>
      <c r="C8" s="24">
        <f aca="true" t="shared" si="0" ref="C8:C71">IF(G8&gt;=1,SUMPRODUCT(($A$8:$A$498=A8)*($B$8:$B$498=B8)*($G$8:$G$498&gt;G8))+1,"")</f>
        <v>1</v>
      </c>
      <c r="D8" s="22" t="s">
        <v>334</v>
      </c>
      <c r="E8" s="31">
        <v>1</v>
      </c>
      <c r="F8" s="23" t="s">
        <v>21</v>
      </c>
      <c r="G8" s="17">
        <f aca="true" t="shared" si="1" ref="G8:G71">H8+J8</f>
        <v>76</v>
      </c>
      <c r="H8" s="18">
        <f aca="true" t="shared" si="2" ref="H8:H71">COUNTIF(K8:AE8,"&gt;=1")+COUNTIF(K8:AE8,"T")</f>
        <v>3</v>
      </c>
      <c r="I8" s="19">
        <f aca="true" t="shared" si="3" ref="I8:I71">MIN(15,COUNTIF(K8:AE8,"&gt;=1"))</f>
        <v>3</v>
      </c>
      <c r="J8" s="20">
        <f>IF(I8&gt;=15,(SUM(LARGE(K8:AE8,{1;2;3;4;5;6;7;8;9;10;11;12;13;14;15}))+AF8),SUM(K8:AF8))</f>
        <v>73</v>
      </c>
      <c r="K8" s="119"/>
      <c r="L8" s="119">
        <v>23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>
        <v>25</v>
      </c>
      <c r="AB8" s="119"/>
      <c r="AC8" s="119">
        <v>25</v>
      </c>
      <c r="AD8" s="119"/>
      <c r="AE8" s="119"/>
      <c r="AF8" s="121"/>
      <c r="AG8" s="33">
        <f aca="true" t="shared" si="4" ref="AG8:AG71">COUNTIF(K8:AE8,"&gt;=1")-I8</f>
        <v>0</v>
      </c>
    </row>
    <row r="9" spans="1:34" ht="12.75">
      <c r="A9" s="9" t="s">
        <v>118</v>
      </c>
      <c r="B9" s="8" t="str">
        <f>IF(ISBLANK(E9),"",LOOKUP(IF(2000+E9&gt;$G$1,1900+E9,2000+E9),Tabelle2!H:H,Tabelle2!J:J))</f>
        <v>SB</v>
      </c>
      <c r="C9" s="24">
        <f t="shared" si="0"/>
        <v>2</v>
      </c>
      <c r="D9" s="22" t="s">
        <v>330</v>
      </c>
      <c r="E9" s="31">
        <v>1</v>
      </c>
      <c r="F9" s="23" t="s">
        <v>22</v>
      </c>
      <c r="G9" s="17">
        <f t="shared" si="1"/>
        <v>52</v>
      </c>
      <c r="H9" s="18">
        <f t="shared" si="2"/>
        <v>2</v>
      </c>
      <c r="I9" s="19">
        <f t="shared" si="3"/>
        <v>2</v>
      </c>
      <c r="J9" s="20">
        <f>IF(I9&gt;=15,(SUM(LARGE(K9:AE9,{1;2;3;4;5;6;7;8;9;10;11;12;13;14;15}))+AF9),SUM(K9:AF9))</f>
        <v>50</v>
      </c>
      <c r="K9" s="119"/>
      <c r="L9" s="119">
        <v>25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>
        <v>25</v>
      </c>
      <c r="Y9" s="119"/>
      <c r="Z9" s="119"/>
      <c r="AA9" s="119"/>
      <c r="AB9" s="119"/>
      <c r="AC9" s="119"/>
      <c r="AD9" s="119"/>
      <c r="AE9" s="119"/>
      <c r="AF9" s="121"/>
      <c r="AG9" s="33">
        <f t="shared" si="4"/>
        <v>0</v>
      </c>
      <c r="AH9" s="103"/>
    </row>
    <row r="10" spans="1:33" ht="12.75">
      <c r="A10" s="9" t="s">
        <v>118</v>
      </c>
      <c r="B10" s="8" t="str">
        <f>IF(ISBLANK(E10),"",LOOKUP(IF(2000+E10&gt;$G$1,1900+E10,2000+E10),Tabelle2!H:H,Tabelle2!J:J))</f>
        <v>SB</v>
      </c>
      <c r="C10" s="24">
        <f t="shared" si="0"/>
        <v>3</v>
      </c>
      <c r="D10" s="22" t="s">
        <v>313</v>
      </c>
      <c r="E10" s="31">
        <v>1</v>
      </c>
      <c r="F10" s="23" t="s">
        <v>17</v>
      </c>
      <c r="G10" s="17">
        <f t="shared" si="1"/>
        <v>42</v>
      </c>
      <c r="H10" s="18">
        <f t="shared" si="2"/>
        <v>2</v>
      </c>
      <c r="I10" s="19">
        <f t="shared" si="3"/>
        <v>2</v>
      </c>
      <c r="J10" s="20">
        <f>IF(I10&gt;=15,(SUM(LARGE(K10:AE10,{1;2;3;4;5;6;7;8;9;10;11;12;13;14;15}))+AF10),SUM(K10:AF10))</f>
        <v>40</v>
      </c>
      <c r="K10" s="121"/>
      <c r="L10" s="121"/>
      <c r="M10" s="121">
        <v>15</v>
      </c>
      <c r="N10" s="121"/>
      <c r="O10" s="121"/>
      <c r="P10" s="121">
        <v>25</v>
      </c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33">
        <f t="shared" si="4"/>
        <v>0</v>
      </c>
    </row>
    <row r="11" spans="1:33" ht="12.75">
      <c r="A11" s="9" t="s">
        <v>118</v>
      </c>
      <c r="B11" s="8" t="str">
        <f>IF(ISBLANK(E11),"",LOOKUP(IF(2000+E11&gt;$G$1,1900+E11,2000+E11),Tabelle2!H:H,Tabelle2!J:J))</f>
        <v>SB</v>
      </c>
      <c r="C11" s="24">
        <f t="shared" si="0"/>
        <v>4</v>
      </c>
      <c r="D11" s="22" t="s">
        <v>450</v>
      </c>
      <c r="E11" s="31">
        <v>2</v>
      </c>
      <c r="F11" s="23" t="s">
        <v>21</v>
      </c>
      <c r="G11" s="17">
        <f t="shared" si="1"/>
        <v>24</v>
      </c>
      <c r="H11" s="18">
        <f t="shared" si="2"/>
        <v>1</v>
      </c>
      <c r="I11" s="19">
        <f t="shared" si="3"/>
        <v>1</v>
      </c>
      <c r="J11" s="20">
        <f>IF(I11&gt;=15,(SUM(LARGE(K11:AE11,{1;2;3;4;5;6;7;8;9;10;11;12;13;14;15}))+AF11),SUM(K11:AF11))</f>
        <v>23</v>
      </c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>
        <v>23</v>
      </c>
      <c r="AD11" s="119"/>
      <c r="AE11" s="119"/>
      <c r="AF11" s="121"/>
      <c r="AG11" s="33">
        <f t="shared" si="4"/>
        <v>0</v>
      </c>
    </row>
    <row r="12" spans="1:33" ht="12.75">
      <c r="A12" s="9" t="s">
        <v>118</v>
      </c>
      <c r="B12" s="8" t="str">
        <f>IF(ISBLANK(E12),"",LOOKUP(IF(2000+E12&gt;$G$1,1900+E12,2000+E12),Tabelle2!H:H,Tabelle2!J:J))</f>
        <v>SA</v>
      </c>
      <c r="C12" s="24">
        <f t="shared" si="0"/>
        <v>1</v>
      </c>
      <c r="D12" s="22" t="s">
        <v>357</v>
      </c>
      <c r="E12" s="31">
        <v>0</v>
      </c>
      <c r="F12" s="23" t="s">
        <v>21</v>
      </c>
      <c r="G12" s="17">
        <f t="shared" si="1"/>
        <v>55</v>
      </c>
      <c r="H12" s="18">
        <f t="shared" si="2"/>
        <v>2</v>
      </c>
      <c r="I12" s="19">
        <f t="shared" si="3"/>
        <v>2</v>
      </c>
      <c r="J12" s="20">
        <f>IF(I12&gt;=15,(SUM(LARGE(K12:AE12,{1;2;3;4;5;6;7;8;9;10;11;12;13;14;15}))+AF12),SUM(K12:AF12))</f>
        <v>53</v>
      </c>
      <c r="K12" s="119"/>
      <c r="L12" s="119">
        <v>25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61"/>
      <c r="Y12" s="61"/>
      <c r="Z12" s="61"/>
      <c r="AA12" s="61">
        <v>23</v>
      </c>
      <c r="AB12" s="61"/>
      <c r="AC12" s="61"/>
      <c r="AD12" s="61"/>
      <c r="AE12" s="61"/>
      <c r="AF12" s="34">
        <v>5</v>
      </c>
      <c r="AG12" s="33">
        <f t="shared" si="4"/>
        <v>0</v>
      </c>
    </row>
    <row r="13" spans="1:33" ht="12.75">
      <c r="A13" s="9" t="s">
        <v>118</v>
      </c>
      <c r="B13" s="8" t="str">
        <f>IF(ISBLANK(E13),"",LOOKUP(IF(2000+E13&gt;$G$1,1900+E13,2000+E13),Tabelle2!H:H,Tabelle2!J:J))</f>
        <v>SA</v>
      </c>
      <c r="C13" s="24">
        <f t="shared" si="0"/>
        <v>2</v>
      </c>
      <c r="D13" s="120" t="s">
        <v>329</v>
      </c>
      <c r="E13" s="31">
        <v>99</v>
      </c>
      <c r="F13" s="23" t="s">
        <v>124</v>
      </c>
      <c r="G13" s="17">
        <f t="shared" si="1"/>
        <v>52</v>
      </c>
      <c r="H13" s="18">
        <f t="shared" si="2"/>
        <v>2</v>
      </c>
      <c r="I13" s="19">
        <f t="shared" si="3"/>
        <v>2</v>
      </c>
      <c r="J13" s="20">
        <f>IF(I13&gt;=15,(SUM(LARGE(K13:AE13,{1;2;3;4;5;6;7;8;9;10;11;12;13;14;15}))+AF13),SUM(K13:AF13))</f>
        <v>50</v>
      </c>
      <c r="K13" s="119"/>
      <c r="L13" s="119"/>
      <c r="M13" s="119"/>
      <c r="N13" s="119"/>
      <c r="O13" s="119"/>
      <c r="P13" s="119"/>
      <c r="Q13" s="119">
        <v>25</v>
      </c>
      <c r="R13" s="119"/>
      <c r="S13" s="119"/>
      <c r="T13" s="119"/>
      <c r="U13" s="119"/>
      <c r="V13" s="119"/>
      <c r="W13" s="119"/>
      <c r="X13" s="61"/>
      <c r="Y13" s="61"/>
      <c r="Z13" s="61"/>
      <c r="AA13" s="61">
        <v>25</v>
      </c>
      <c r="AB13" s="61"/>
      <c r="AC13" s="61"/>
      <c r="AD13" s="61"/>
      <c r="AE13" s="61"/>
      <c r="AF13" s="34"/>
      <c r="AG13" s="33">
        <f t="shared" si="4"/>
        <v>0</v>
      </c>
    </row>
    <row r="14" spans="1:34" ht="12.75">
      <c r="A14" s="9" t="s">
        <v>118</v>
      </c>
      <c r="B14" s="8" t="str">
        <f>IF(ISBLANK(E14),"",LOOKUP(IF(2000+E14&gt;$G$1,1900+E14,2000+E14),Tabelle2!H:H,Tabelle2!J:J))</f>
        <v>SA</v>
      </c>
      <c r="C14" s="24">
        <f t="shared" si="0"/>
        <v>3</v>
      </c>
      <c r="D14" s="22" t="s">
        <v>358</v>
      </c>
      <c r="E14" s="31">
        <v>0</v>
      </c>
      <c r="F14" s="23" t="s">
        <v>21</v>
      </c>
      <c r="G14" s="17">
        <f t="shared" si="1"/>
        <v>49</v>
      </c>
      <c r="H14" s="18">
        <f t="shared" si="2"/>
        <v>2</v>
      </c>
      <c r="I14" s="19">
        <f t="shared" si="3"/>
        <v>2</v>
      </c>
      <c r="J14" s="20">
        <f>IF(I14&gt;=15,(SUM(LARGE(K14:AE14,{1;2;3;4;5;6;7;8;9;10;11;12;13;14;15}))+AF14),SUM(K14:AF14))</f>
        <v>47</v>
      </c>
      <c r="K14" s="119"/>
      <c r="L14" s="119">
        <v>25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61"/>
      <c r="Y14" s="61"/>
      <c r="Z14" s="61"/>
      <c r="AA14" s="61">
        <v>22</v>
      </c>
      <c r="AB14" s="61"/>
      <c r="AC14" s="61"/>
      <c r="AD14" s="61"/>
      <c r="AE14" s="61"/>
      <c r="AF14" s="34"/>
      <c r="AG14" s="33">
        <f t="shared" si="4"/>
        <v>0</v>
      </c>
      <c r="AH14" s="103"/>
    </row>
    <row r="15" spans="1:33" ht="12.75">
      <c r="A15" s="9" t="s">
        <v>118</v>
      </c>
      <c r="B15" s="8" t="str">
        <f>IF(ISBLANK(E15),"",LOOKUP(IF(2000+E15&gt;$G$1,1900+E15,2000+E15),Tabelle2!H:H,Tabelle2!J:J))</f>
        <v>SA</v>
      </c>
      <c r="C15" s="24">
        <f t="shared" si="0"/>
      </c>
      <c r="D15" s="22" t="s">
        <v>267</v>
      </c>
      <c r="E15" s="31">
        <v>0</v>
      </c>
      <c r="F15" s="23" t="s">
        <v>17</v>
      </c>
      <c r="G15" s="17">
        <f t="shared" si="1"/>
        <v>0</v>
      </c>
      <c r="H15" s="18">
        <f t="shared" si="2"/>
        <v>0</v>
      </c>
      <c r="I15" s="19">
        <f t="shared" si="3"/>
        <v>0</v>
      </c>
      <c r="J15" s="20">
        <f>IF(I15&gt;=15,(SUM(LARGE(K15:AE15,{1;2;3;4;5;6;7;8;9;10;11;12;13;14;15}))+AF15),SUM(K15:AF15))</f>
        <v>0</v>
      </c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61"/>
      <c r="Y15" s="61"/>
      <c r="Z15" s="61"/>
      <c r="AA15" s="61"/>
      <c r="AB15" s="61"/>
      <c r="AC15" s="61"/>
      <c r="AD15" s="61"/>
      <c r="AE15" s="61"/>
      <c r="AF15" s="34"/>
      <c r="AG15" s="33">
        <f t="shared" si="4"/>
        <v>0</v>
      </c>
    </row>
    <row r="16" spans="1:33" ht="12.75">
      <c r="A16" s="9" t="s">
        <v>118</v>
      </c>
      <c r="B16" s="8" t="str">
        <f>IF(ISBLANK(E16),"",LOOKUP(IF(2000+E16&gt;$G$1,1900+E16,2000+E16),Tabelle2!H:H,Tabelle2!J:J))</f>
        <v>SA</v>
      </c>
      <c r="C16" s="24">
        <f t="shared" si="0"/>
      </c>
      <c r="D16" s="22" t="s">
        <v>354</v>
      </c>
      <c r="E16" s="31">
        <v>0</v>
      </c>
      <c r="F16" s="23" t="s">
        <v>161</v>
      </c>
      <c r="G16" s="17">
        <f t="shared" si="1"/>
        <v>0</v>
      </c>
      <c r="H16" s="18">
        <f t="shared" si="2"/>
        <v>0</v>
      </c>
      <c r="I16" s="19">
        <f t="shared" si="3"/>
        <v>0</v>
      </c>
      <c r="J16" s="20">
        <f>IF(I16&gt;=15,(SUM(LARGE(K16:AE16,{1;2;3;4;5;6;7;8;9;10;11;12;13;14;15}))+AF16),SUM(K16:AF16))</f>
        <v>0</v>
      </c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61"/>
      <c r="Y16" s="61"/>
      <c r="Z16" s="61"/>
      <c r="AA16" s="61"/>
      <c r="AB16" s="61"/>
      <c r="AC16" s="61"/>
      <c r="AD16" s="61"/>
      <c r="AE16" s="61"/>
      <c r="AF16" s="34"/>
      <c r="AG16" s="33">
        <f t="shared" si="4"/>
        <v>0</v>
      </c>
    </row>
    <row r="17" spans="1:33" ht="12.75">
      <c r="A17" s="9" t="s">
        <v>118</v>
      </c>
      <c r="B17" s="8" t="str">
        <f>IF(ISBLANK(E17),"",LOOKUP(IF(2000+E17&gt;$G$1,1900+E17,2000+E17),Tabelle2!H:H,Tabelle2!J:J))</f>
        <v>SA</v>
      </c>
      <c r="C17" s="24">
        <f t="shared" si="0"/>
      </c>
      <c r="D17" s="22" t="s">
        <v>316</v>
      </c>
      <c r="E17" s="31">
        <v>0</v>
      </c>
      <c r="F17" s="23" t="s">
        <v>317</v>
      </c>
      <c r="G17" s="17">
        <f t="shared" si="1"/>
        <v>0</v>
      </c>
      <c r="H17" s="18">
        <f t="shared" si="2"/>
        <v>0</v>
      </c>
      <c r="I17" s="19">
        <f t="shared" si="3"/>
        <v>0</v>
      </c>
      <c r="J17" s="20">
        <f>IF(I17&gt;=15,(SUM(LARGE(K17:AE17,{1;2;3;4;5;6;7;8;9;10;11;12;13;14;15}))+AF17),SUM(K17:AF17))</f>
        <v>0</v>
      </c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61"/>
      <c r="Y17" s="61"/>
      <c r="Z17" s="61"/>
      <c r="AA17" s="61"/>
      <c r="AB17" s="61"/>
      <c r="AC17" s="61"/>
      <c r="AD17" s="61"/>
      <c r="AE17" s="61"/>
      <c r="AF17" s="34"/>
      <c r="AG17" s="33">
        <f t="shared" si="4"/>
        <v>0</v>
      </c>
    </row>
    <row r="18" spans="1:33" ht="12.75">
      <c r="A18" s="9" t="s">
        <v>118</v>
      </c>
      <c r="B18" s="8" t="str">
        <f>IF(ISBLANK(E18),"",LOOKUP(IF(2000+E18&gt;$G$1,1900+E18,2000+E18),Tabelle2!H:H,Tabelle2!J:J))</f>
        <v>SA</v>
      </c>
      <c r="C18" s="24">
        <f t="shared" si="0"/>
      </c>
      <c r="D18" s="22" t="s">
        <v>355</v>
      </c>
      <c r="E18" s="31">
        <v>0</v>
      </c>
      <c r="F18" s="23" t="s">
        <v>356</v>
      </c>
      <c r="G18" s="17">
        <f t="shared" si="1"/>
        <v>0</v>
      </c>
      <c r="H18" s="18">
        <f t="shared" si="2"/>
        <v>0</v>
      </c>
      <c r="I18" s="19">
        <f t="shared" si="3"/>
        <v>0</v>
      </c>
      <c r="J18" s="20">
        <f>IF(I18&gt;=15,(SUM(LARGE(K18:AE18,{1;2;3;4;5;6;7;8;9;10;11;12;13;14;15}))+AF18),SUM(K18:AF18))</f>
        <v>0</v>
      </c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61"/>
      <c r="Y18" s="61"/>
      <c r="Z18" s="61"/>
      <c r="AA18" s="61"/>
      <c r="AB18" s="61"/>
      <c r="AC18" s="61"/>
      <c r="AD18" s="61"/>
      <c r="AE18" s="61"/>
      <c r="AF18" s="34"/>
      <c r="AG18" s="33">
        <f t="shared" si="4"/>
        <v>0</v>
      </c>
    </row>
    <row r="19" spans="1:33" ht="12.75">
      <c r="A19" s="9" t="s">
        <v>118</v>
      </c>
      <c r="B19" s="8" t="str">
        <f>IF(ISBLANK(E19),"",LOOKUP(IF(2000+E19&gt;$G$1,1900+E19,2000+E19),Tabelle2!H:H,Tabelle2!J:J))</f>
        <v>JB</v>
      </c>
      <c r="C19" s="24">
        <f t="shared" si="0"/>
        <v>1</v>
      </c>
      <c r="D19" s="22" t="s">
        <v>299</v>
      </c>
      <c r="E19" s="31">
        <v>98</v>
      </c>
      <c r="F19" s="23" t="s">
        <v>17</v>
      </c>
      <c r="G19" s="17">
        <f t="shared" si="1"/>
        <v>1</v>
      </c>
      <c r="H19" s="18">
        <f t="shared" si="2"/>
        <v>1</v>
      </c>
      <c r="I19" s="19">
        <f t="shared" si="3"/>
        <v>0</v>
      </c>
      <c r="J19" s="20">
        <f>IF(I19&gt;=15,(SUM(LARGE(K19:AE19,{1;2;3;4;5;6;7;8;9;10;11;12;13;14;15}))+AF19),SUM(K19:AF19))</f>
        <v>0</v>
      </c>
      <c r="K19" s="61"/>
      <c r="L19" s="61"/>
      <c r="M19" s="61"/>
      <c r="N19" s="61"/>
      <c r="O19" s="61"/>
      <c r="P19" s="61"/>
      <c r="Q19" s="61"/>
      <c r="R19" s="61" t="s">
        <v>398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34"/>
      <c r="AG19" s="33">
        <f t="shared" si="4"/>
        <v>0</v>
      </c>
    </row>
    <row r="20" spans="1:33" ht="12.75">
      <c r="A20" s="9" t="s">
        <v>118</v>
      </c>
      <c r="B20" s="8" t="str">
        <f>IF(ISBLANK(E20),"",LOOKUP(IF(2000+E20&gt;$G$1,1900+E20,2000+E20),Tabelle2!H:H,Tabelle2!J:J))</f>
        <v>JB</v>
      </c>
      <c r="C20" s="24">
        <f t="shared" si="0"/>
      </c>
      <c r="D20" s="22" t="s">
        <v>272</v>
      </c>
      <c r="E20" s="31">
        <v>98</v>
      </c>
      <c r="F20" s="23" t="s">
        <v>17</v>
      </c>
      <c r="G20" s="17">
        <f t="shared" si="1"/>
        <v>0</v>
      </c>
      <c r="H20" s="18">
        <f t="shared" si="2"/>
        <v>0</v>
      </c>
      <c r="I20" s="19">
        <f t="shared" si="3"/>
        <v>0</v>
      </c>
      <c r="J20" s="20">
        <f>IF(I20&gt;=15,(SUM(LARGE(K20:AE20,{1;2;3;4;5;6;7;8;9;10;11;12;13;14;15}))+AF20),SUM(K20:AF20))</f>
        <v>0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34"/>
      <c r="AG20" s="33">
        <f t="shared" si="4"/>
        <v>0</v>
      </c>
    </row>
    <row r="21" spans="1:33" ht="12.75">
      <c r="A21" s="9" t="s">
        <v>118</v>
      </c>
      <c r="B21" s="8" t="str">
        <f>IF(ISBLANK(E21),"",LOOKUP(IF(2000+E21&gt;$G$1,1900+E21,2000+E21),Tabelle2!H:H,Tabelle2!J:J))</f>
        <v>JA</v>
      </c>
      <c r="C21" s="24">
        <f t="shared" si="0"/>
        <v>1</v>
      </c>
      <c r="D21" s="22" t="s">
        <v>378</v>
      </c>
      <c r="E21" s="31">
        <v>96</v>
      </c>
      <c r="F21" s="23" t="s">
        <v>62</v>
      </c>
      <c r="G21" s="17">
        <f t="shared" si="1"/>
        <v>130</v>
      </c>
      <c r="H21" s="18">
        <f t="shared" si="2"/>
        <v>5</v>
      </c>
      <c r="I21" s="19">
        <f t="shared" si="3"/>
        <v>5</v>
      </c>
      <c r="J21" s="20">
        <f>IF(I21&gt;=15,(SUM(LARGE(K21:AE21,{1;2;3;4;5;6;7;8;9;10;11;12;13;14;15}))+AF21),SUM(K21:AF21))</f>
        <v>125</v>
      </c>
      <c r="K21" s="119"/>
      <c r="L21" s="119">
        <v>25</v>
      </c>
      <c r="M21" s="119"/>
      <c r="N21" s="119">
        <v>25</v>
      </c>
      <c r="O21" s="119">
        <v>25</v>
      </c>
      <c r="P21" s="119"/>
      <c r="Q21" s="119">
        <v>25</v>
      </c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>
        <v>25</v>
      </c>
      <c r="AD21" s="61"/>
      <c r="AE21" s="61"/>
      <c r="AF21" s="34"/>
      <c r="AG21" s="33">
        <f t="shared" si="4"/>
        <v>0</v>
      </c>
    </row>
    <row r="22" spans="1:33" ht="12.75">
      <c r="A22" s="9" t="s">
        <v>118</v>
      </c>
      <c r="B22" s="8" t="str">
        <f>IF(ISBLANK(E22),"",LOOKUP(IF(2000+E22&gt;$G$1,1900+E22,2000+E22),Tabelle2!H:H,Tabelle2!J:J))</f>
        <v>JA</v>
      </c>
      <c r="C22" s="24">
        <f t="shared" si="0"/>
        <v>2</v>
      </c>
      <c r="D22" s="22" t="s">
        <v>252</v>
      </c>
      <c r="E22" s="31">
        <v>96</v>
      </c>
      <c r="F22" s="23" t="s">
        <v>124</v>
      </c>
      <c r="G22" s="17">
        <f t="shared" si="1"/>
        <v>16</v>
      </c>
      <c r="H22" s="18">
        <f t="shared" si="2"/>
        <v>1</v>
      </c>
      <c r="I22" s="19">
        <f t="shared" si="3"/>
        <v>1</v>
      </c>
      <c r="J22" s="20">
        <f>IF(I22&gt;=15,(SUM(LARGE(K22:AE22,{1;2;3;4;5;6;7;8;9;10;11;12;13;14;15}))+AF22),SUM(K22:AF22))</f>
        <v>15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>
        <v>15</v>
      </c>
      <c r="AB22" s="61"/>
      <c r="AC22" s="61"/>
      <c r="AD22" s="61"/>
      <c r="AE22" s="61"/>
      <c r="AF22" s="34"/>
      <c r="AG22" s="33">
        <f t="shared" si="4"/>
        <v>0</v>
      </c>
    </row>
    <row r="23" spans="1:33" ht="12.75">
      <c r="A23" s="9" t="s">
        <v>118</v>
      </c>
      <c r="B23" s="8" t="str">
        <f>IF(ISBLANK(E23),"",LOOKUP(IF(2000+E23&gt;$G$1,1900+E23,2000+E23),Tabelle2!H:H,Tabelle2!J:J))</f>
        <v>JA</v>
      </c>
      <c r="C23" s="24">
        <f t="shared" si="0"/>
        <v>3</v>
      </c>
      <c r="D23" s="22" t="s">
        <v>218</v>
      </c>
      <c r="E23" s="31">
        <v>96</v>
      </c>
      <c r="F23" s="23" t="s">
        <v>136</v>
      </c>
      <c r="G23" s="17">
        <f t="shared" si="1"/>
        <v>14</v>
      </c>
      <c r="H23" s="18">
        <f t="shared" si="2"/>
        <v>1</v>
      </c>
      <c r="I23" s="19">
        <f t="shared" si="3"/>
        <v>1</v>
      </c>
      <c r="J23" s="20">
        <f>IF(I23&gt;=15,(SUM(LARGE(K23:AE23,{1;2;3;4;5;6;7;8;9;10;11;12;13;14;15}))+AF23),SUM(K23:AF23))</f>
        <v>13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>
        <v>13</v>
      </c>
      <c r="AB23" s="61"/>
      <c r="AC23" s="61"/>
      <c r="AD23" s="61"/>
      <c r="AE23" s="61"/>
      <c r="AF23" s="34"/>
      <c r="AG23" s="33">
        <f t="shared" si="4"/>
        <v>0</v>
      </c>
    </row>
    <row r="24" spans="1:33" ht="12.75">
      <c r="A24" s="9" t="s">
        <v>118</v>
      </c>
      <c r="B24" s="8" t="str">
        <f>IF(ISBLANK(E24),"",LOOKUP(IF(2000+E24&gt;$G$1,1900+E24,2000+E24),Tabelle2!H:H,Tabelle2!J:J))</f>
        <v>JA</v>
      </c>
      <c r="C24" s="24">
        <f t="shared" si="0"/>
      </c>
      <c r="D24" s="22" t="s">
        <v>122</v>
      </c>
      <c r="E24" s="31">
        <v>96</v>
      </c>
      <c r="F24" s="23" t="s">
        <v>21</v>
      </c>
      <c r="G24" s="17">
        <f t="shared" si="1"/>
        <v>0</v>
      </c>
      <c r="H24" s="18">
        <f t="shared" si="2"/>
        <v>0</v>
      </c>
      <c r="I24" s="19">
        <f t="shared" si="3"/>
        <v>0</v>
      </c>
      <c r="J24" s="20">
        <f>IF(I24&gt;=15,(SUM(LARGE(K24:AE24,{1;2;3;4;5;6;7;8;9;10;11;12;13;14;15}))+AF24),SUM(K24:AF24))</f>
        <v>0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34"/>
      <c r="AG24" s="33">
        <f t="shared" si="4"/>
        <v>0</v>
      </c>
    </row>
    <row r="25" spans="1:33" ht="12.75">
      <c r="A25" s="9" t="s">
        <v>118</v>
      </c>
      <c r="B25" s="8">
        <f>IF(ISBLANK(E25),"",LOOKUP(IF(2000+E25&gt;$G$1,1900+E25,2000+E25),Tabelle2!H:H,Tabelle2!J:J))</f>
        <v>70</v>
      </c>
      <c r="C25" s="24">
        <f t="shared" si="0"/>
      </c>
      <c r="D25" s="22" t="s">
        <v>132</v>
      </c>
      <c r="E25" s="31">
        <v>44</v>
      </c>
      <c r="F25" s="23" t="s">
        <v>130</v>
      </c>
      <c r="G25" s="17">
        <f t="shared" si="1"/>
        <v>0</v>
      </c>
      <c r="H25" s="18">
        <f t="shared" si="2"/>
        <v>0</v>
      </c>
      <c r="I25" s="19">
        <f t="shared" si="3"/>
        <v>0</v>
      </c>
      <c r="J25" s="20">
        <f>IF(I25&gt;=15,(SUM(LARGE(K25:AE25,{1;2;3;4;5;6;7;8;9;10;11;12;13;14;15}))+AF25),SUM(K25:AF25))</f>
        <v>0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34"/>
      <c r="AG25" s="33">
        <f t="shared" si="4"/>
        <v>0</v>
      </c>
    </row>
    <row r="26" spans="1:33" ht="12.75">
      <c r="A26" s="9" t="s">
        <v>118</v>
      </c>
      <c r="B26" s="8">
        <f>IF(ISBLANK(E26),"",LOOKUP(IF(2000+E26&gt;$G$1,1900+E26,2000+E26),Tabelle2!H:H,Tabelle2!J:J))</f>
        <v>60</v>
      </c>
      <c r="C26" s="24">
        <f t="shared" si="0"/>
        <v>1</v>
      </c>
      <c r="D26" s="22" t="s">
        <v>279</v>
      </c>
      <c r="E26" s="31">
        <v>50</v>
      </c>
      <c r="F26" s="23" t="s">
        <v>23</v>
      </c>
      <c r="G26" s="17">
        <f t="shared" si="1"/>
        <v>397</v>
      </c>
      <c r="H26" s="18">
        <f t="shared" si="2"/>
        <v>19</v>
      </c>
      <c r="I26" s="19">
        <f t="shared" si="3"/>
        <v>15</v>
      </c>
      <c r="J26" s="20">
        <f>IF(I26&gt;=15,(SUM(LARGE(K26:AE26,{1;2;3;4;5;6;7;8;9;10;11;12;13;14;15}))+AF26),SUM(K26:AF26))</f>
        <v>378</v>
      </c>
      <c r="K26" s="119">
        <v>25</v>
      </c>
      <c r="L26" s="131">
        <v>20</v>
      </c>
      <c r="M26" s="119">
        <v>25</v>
      </c>
      <c r="N26" s="119">
        <v>25</v>
      </c>
      <c r="O26" s="119">
        <v>25</v>
      </c>
      <c r="P26" s="131">
        <v>23</v>
      </c>
      <c r="Q26" s="119">
        <v>25</v>
      </c>
      <c r="R26" s="119">
        <v>25</v>
      </c>
      <c r="S26" s="119">
        <v>25</v>
      </c>
      <c r="T26" s="119">
        <v>25</v>
      </c>
      <c r="U26" s="119">
        <v>25</v>
      </c>
      <c r="V26" s="119">
        <v>25</v>
      </c>
      <c r="W26" s="119">
        <v>25</v>
      </c>
      <c r="X26" s="131">
        <v>20</v>
      </c>
      <c r="Y26" s="131">
        <v>23</v>
      </c>
      <c r="Z26" s="119">
        <v>25</v>
      </c>
      <c r="AA26" s="119">
        <v>25</v>
      </c>
      <c r="AB26" s="119">
        <v>25</v>
      </c>
      <c r="AC26" s="119">
        <v>23</v>
      </c>
      <c r="AD26" s="119"/>
      <c r="AE26" s="119"/>
      <c r="AF26" s="121">
        <v>5</v>
      </c>
      <c r="AG26" s="33">
        <f t="shared" si="4"/>
        <v>4</v>
      </c>
    </row>
    <row r="27" spans="1:33" ht="12.75">
      <c r="A27" s="9" t="s">
        <v>118</v>
      </c>
      <c r="B27" s="8">
        <f>IF(ISBLANK(E27),"",LOOKUP(IF(2000+E27&gt;$G$1,1900+E27,2000+E27),Tabelle2!H:H,Tabelle2!J:J))</f>
        <v>60</v>
      </c>
      <c r="C27" s="24">
        <f t="shared" si="0"/>
        <v>2</v>
      </c>
      <c r="D27" s="22" t="s">
        <v>302</v>
      </c>
      <c r="E27" s="31">
        <v>54</v>
      </c>
      <c r="F27" s="23" t="s">
        <v>32</v>
      </c>
      <c r="G27" s="17">
        <f t="shared" si="1"/>
        <v>362</v>
      </c>
      <c r="H27" s="18">
        <f t="shared" si="2"/>
        <v>19</v>
      </c>
      <c r="I27" s="19">
        <f t="shared" si="3"/>
        <v>15</v>
      </c>
      <c r="J27" s="20">
        <f>IF(I27&gt;=15,(SUM(LARGE(K27:AE27,{1;2;3;4;5;6;7;8;9;10;11;12;13;14;15}))+AF27),SUM(K27:AF27))</f>
        <v>343</v>
      </c>
      <c r="K27" s="119">
        <v>22</v>
      </c>
      <c r="L27" s="119">
        <v>23</v>
      </c>
      <c r="M27" s="131">
        <v>20</v>
      </c>
      <c r="N27" s="119">
        <v>23</v>
      </c>
      <c r="O27" s="119">
        <v>22</v>
      </c>
      <c r="P27" s="119">
        <v>22</v>
      </c>
      <c r="Q27" s="119">
        <v>23</v>
      </c>
      <c r="R27" s="131">
        <v>18</v>
      </c>
      <c r="S27" s="119">
        <v>22</v>
      </c>
      <c r="T27" s="119">
        <v>23</v>
      </c>
      <c r="U27" s="119">
        <v>23</v>
      </c>
      <c r="V27" s="119">
        <v>23</v>
      </c>
      <c r="W27" s="119">
        <v>23</v>
      </c>
      <c r="X27" s="119">
        <v>23</v>
      </c>
      <c r="Y27" s="119">
        <v>22</v>
      </c>
      <c r="Z27" s="119">
        <v>22</v>
      </c>
      <c r="AA27" s="131">
        <v>20</v>
      </c>
      <c r="AB27" s="119">
        <v>22</v>
      </c>
      <c r="AC27" s="131">
        <v>20</v>
      </c>
      <c r="AD27" s="119"/>
      <c r="AE27" s="119"/>
      <c r="AF27" s="121">
        <v>5</v>
      </c>
      <c r="AG27" s="33">
        <f t="shared" si="4"/>
        <v>4</v>
      </c>
    </row>
    <row r="28" spans="1:33" ht="12.75">
      <c r="A28" s="9" t="s">
        <v>118</v>
      </c>
      <c r="B28" s="8">
        <f>IF(ISBLANK(E28),"",LOOKUP(IF(2000+E28&gt;$G$1,1900+E28,2000+E28),Tabelle2!H:H,Tabelle2!J:J))</f>
        <v>60</v>
      </c>
      <c r="C28" s="24">
        <f t="shared" si="0"/>
        <v>3</v>
      </c>
      <c r="D28" s="22" t="s">
        <v>31</v>
      </c>
      <c r="E28" s="31">
        <v>52</v>
      </c>
      <c r="F28" s="23" t="s">
        <v>34</v>
      </c>
      <c r="G28" s="17">
        <f t="shared" si="1"/>
        <v>321</v>
      </c>
      <c r="H28" s="18">
        <f t="shared" si="2"/>
        <v>13</v>
      </c>
      <c r="I28" s="19">
        <f t="shared" si="3"/>
        <v>13</v>
      </c>
      <c r="J28" s="20">
        <f>IF(I28&gt;=15,(SUM(LARGE(K28:AE28,{1;2;3;4;5;6;7;8;9;10;11;12;13;14;15}))+AF28),SUM(K28:AF28))</f>
        <v>308</v>
      </c>
      <c r="K28" s="119">
        <v>23</v>
      </c>
      <c r="L28" s="119">
        <v>25</v>
      </c>
      <c r="M28" s="119">
        <v>23</v>
      </c>
      <c r="N28" s="119"/>
      <c r="O28" s="119">
        <v>23</v>
      </c>
      <c r="P28" s="119">
        <v>25</v>
      </c>
      <c r="Q28" s="119"/>
      <c r="R28" s="119">
        <v>20</v>
      </c>
      <c r="S28" s="119">
        <v>23</v>
      </c>
      <c r="T28" s="119"/>
      <c r="U28" s="119"/>
      <c r="V28" s="119"/>
      <c r="W28" s="119">
        <v>20</v>
      </c>
      <c r="X28" s="119">
        <v>25</v>
      </c>
      <c r="Y28" s="119">
        <v>25</v>
      </c>
      <c r="Z28" s="119">
        <v>23</v>
      </c>
      <c r="AA28" s="119"/>
      <c r="AB28" s="119">
        <v>23</v>
      </c>
      <c r="AC28" s="119">
        <v>25</v>
      </c>
      <c r="AD28" s="119"/>
      <c r="AE28" s="119"/>
      <c r="AF28" s="121">
        <v>5</v>
      </c>
      <c r="AG28" s="33">
        <f t="shared" si="4"/>
        <v>0</v>
      </c>
    </row>
    <row r="29" spans="1:33" ht="12.75">
      <c r="A29" s="9" t="s">
        <v>118</v>
      </c>
      <c r="B29" s="8">
        <f>IF(ISBLANK(E29),"",LOOKUP(IF(2000+E29&gt;$G$1,1900+E29,2000+E29),Tabelle2!H:H,Tabelle2!J:J))</f>
        <v>60</v>
      </c>
      <c r="C29" s="24">
        <f t="shared" si="0"/>
        <v>4</v>
      </c>
      <c r="D29" s="22" t="s">
        <v>33</v>
      </c>
      <c r="E29" s="31">
        <v>52</v>
      </c>
      <c r="F29" s="23" t="s">
        <v>62</v>
      </c>
      <c r="G29" s="17">
        <f t="shared" si="1"/>
        <v>268</v>
      </c>
      <c r="H29" s="18">
        <f t="shared" si="2"/>
        <v>12</v>
      </c>
      <c r="I29" s="19">
        <f t="shared" si="3"/>
        <v>12</v>
      </c>
      <c r="J29" s="20">
        <f>IF(I29&gt;=15,(SUM(LARGE(K29:AE29,{1;2;3;4;5;6;7;8;9;10;11;12;13;14;15}))+AF29),SUM(K29:AF29))</f>
        <v>256</v>
      </c>
      <c r="K29" s="119">
        <v>20</v>
      </c>
      <c r="L29" s="119">
        <v>18</v>
      </c>
      <c r="M29" s="119">
        <v>22</v>
      </c>
      <c r="N29" s="119">
        <v>22</v>
      </c>
      <c r="O29" s="119">
        <v>21</v>
      </c>
      <c r="P29" s="119">
        <v>21</v>
      </c>
      <c r="Q29" s="119">
        <v>20</v>
      </c>
      <c r="R29" s="119">
        <v>23</v>
      </c>
      <c r="S29" s="119"/>
      <c r="T29" s="119"/>
      <c r="U29" s="119"/>
      <c r="V29" s="119"/>
      <c r="W29" s="119">
        <v>22</v>
      </c>
      <c r="X29" s="119"/>
      <c r="Y29" s="119"/>
      <c r="Z29" s="119"/>
      <c r="AA29" s="119">
        <v>23</v>
      </c>
      <c r="AB29" s="119">
        <v>21</v>
      </c>
      <c r="AC29" s="119">
        <v>18</v>
      </c>
      <c r="AD29" s="119"/>
      <c r="AE29" s="119"/>
      <c r="AF29" s="121">
        <v>5</v>
      </c>
      <c r="AG29" s="33">
        <f t="shared" si="4"/>
        <v>0</v>
      </c>
    </row>
    <row r="30" spans="1:33" ht="12.75">
      <c r="A30" s="9" t="s">
        <v>118</v>
      </c>
      <c r="B30" s="8">
        <f>IF(ISBLANK(E30),"",LOOKUP(IF(2000+E30&gt;$G$1,1900+E30,2000+E30),Tabelle2!H:H,Tabelle2!J:J))</f>
        <v>60</v>
      </c>
      <c r="C30" s="24">
        <f t="shared" si="0"/>
        <v>5</v>
      </c>
      <c r="D30" s="22" t="s">
        <v>165</v>
      </c>
      <c r="E30" s="31">
        <v>51</v>
      </c>
      <c r="F30" s="23" t="s">
        <v>23</v>
      </c>
      <c r="G30" s="17">
        <f t="shared" si="1"/>
        <v>175</v>
      </c>
      <c r="H30" s="18">
        <f t="shared" si="2"/>
        <v>9</v>
      </c>
      <c r="I30" s="19">
        <f t="shared" si="3"/>
        <v>9</v>
      </c>
      <c r="J30" s="20">
        <f>IF(I30&gt;=15,(SUM(LARGE(K30:AE30,{1;2;3;4;5;6;7;8;9;10;11;12;13;14;15}))+AF30),SUM(K30:AF30))</f>
        <v>166</v>
      </c>
      <c r="K30" s="119">
        <v>18</v>
      </c>
      <c r="L30" s="119"/>
      <c r="M30" s="119"/>
      <c r="N30" s="119">
        <v>20</v>
      </c>
      <c r="O30" s="119"/>
      <c r="P30" s="119"/>
      <c r="Q30" s="119">
        <v>15</v>
      </c>
      <c r="R30" s="119"/>
      <c r="S30" s="119">
        <v>18</v>
      </c>
      <c r="T30" s="119">
        <v>22</v>
      </c>
      <c r="U30" s="119"/>
      <c r="V30" s="119">
        <v>21</v>
      </c>
      <c r="W30" s="119"/>
      <c r="X30" s="119"/>
      <c r="Y30" s="119">
        <v>20</v>
      </c>
      <c r="Z30" s="119"/>
      <c r="AA30" s="119">
        <v>15</v>
      </c>
      <c r="AB30" s="119"/>
      <c r="AC30" s="119">
        <v>17</v>
      </c>
      <c r="AD30" s="119"/>
      <c r="AE30" s="119"/>
      <c r="AF30" s="121"/>
      <c r="AG30" s="33">
        <f t="shared" si="4"/>
        <v>0</v>
      </c>
    </row>
    <row r="31" spans="1:33" ht="12.75" customHeight="1">
      <c r="A31" s="9" t="s">
        <v>118</v>
      </c>
      <c r="B31" s="8">
        <f>IF(ISBLANK(E31),"",LOOKUP(IF(2000+E31&gt;$G$1,1900+E31,2000+E31),Tabelle2!H:H,Tabelle2!J:J))</f>
        <v>60</v>
      </c>
      <c r="C31" s="24">
        <f t="shared" si="0"/>
        <v>6</v>
      </c>
      <c r="D31" s="22" t="s">
        <v>35</v>
      </c>
      <c r="E31" s="31">
        <v>53</v>
      </c>
      <c r="F31" s="23" t="s">
        <v>62</v>
      </c>
      <c r="G31" s="17">
        <f t="shared" si="1"/>
        <v>168</v>
      </c>
      <c r="H31" s="18">
        <f t="shared" si="2"/>
        <v>9</v>
      </c>
      <c r="I31" s="19">
        <f t="shared" si="3"/>
        <v>9</v>
      </c>
      <c r="J31" s="20">
        <f>IF(I31&gt;=15,(SUM(LARGE(K31:AE31,{1;2;3;4;5;6;7;8;9;10;11;12;13;14;15}))+AF31),SUM(K31:AF31))</f>
        <v>159</v>
      </c>
      <c r="K31" s="119">
        <v>17</v>
      </c>
      <c r="L31" s="119">
        <v>15</v>
      </c>
      <c r="M31" s="119">
        <v>18</v>
      </c>
      <c r="N31" s="119"/>
      <c r="O31" s="119"/>
      <c r="P31" s="119"/>
      <c r="Q31" s="119"/>
      <c r="R31" s="119">
        <v>15</v>
      </c>
      <c r="S31" s="119">
        <v>20</v>
      </c>
      <c r="T31" s="119">
        <v>21</v>
      </c>
      <c r="U31" s="119"/>
      <c r="V31" s="119">
        <v>22</v>
      </c>
      <c r="W31" s="119">
        <v>18</v>
      </c>
      <c r="X31" s="119"/>
      <c r="Y31" s="119"/>
      <c r="Z31" s="119"/>
      <c r="AA31" s="119">
        <v>13</v>
      </c>
      <c r="AB31" s="119"/>
      <c r="AC31" s="119"/>
      <c r="AD31" s="119"/>
      <c r="AE31" s="119"/>
      <c r="AF31" s="121"/>
      <c r="AG31" s="33">
        <f t="shared" si="4"/>
        <v>0</v>
      </c>
    </row>
    <row r="32" spans="1:33" ht="12.75">
      <c r="A32" s="9" t="s">
        <v>118</v>
      </c>
      <c r="B32" s="8">
        <f>IF(ISBLANK(E32),"",LOOKUP(IF(2000+E32&gt;$G$1,1900+E32,2000+E32),Tabelle2!H:H,Tabelle2!J:J))</f>
        <v>60</v>
      </c>
      <c r="C32" s="24">
        <f t="shared" si="0"/>
        <v>7</v>
      </c>
      <c r="D32" s="22" t="s">
        <v>175</v>
      </c>
      <c r="E32" s="31">
        <v>53</v>
      </c>
      <c r="F32" s="23" t="s">
        <v>135</v>
      </c>
      <c r="G32" s="17">
        <f t="shared" si="1"/>
        <v>53</v>
      </c>
      <c r="H32" s="18">
        <f t="shared" si="2"/>
        <v>3</v>
      </c>
      <c r="I32" s="19">
        <f t="shared" si="3"/>
        <v>3</v>
      </c>
      <c r="J32" s="20">
        <f>IF(I32&gt;=15,(SUM(LARGE(K32:AE32,{1;2;3;4;5;6;7;8;9;10;11;12;13;14;15}))+AF32),SUM(K32:AF32))</f>
        <v>50</v>
      </c>
      <c r="K32" s="119"/>
      <c r="L32" s="119"/>
      <c r="M32" s="119"/>
      <c r="N32" s="119">
        <v>20</v>
      </c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>
        <v>18</v>
      </c>
      <c r="Z32" s="119"/>
      <c r="AA32" s="119">
        <v>12</v>
      </c>
      <c r="AB32" s="119"/>
      <c r="AC32" s="119"/>
      <c r="AD32" s="119"/>
      <c r="AE32" s="119"/>
      <c r="AF32" s="121"/>
      <c r="AG32" s="33">
        <f t="shared" si="4"/>
        <v>0</v>
      </c>
    </row>
    <row r="33" spans="1:33" ht="12.75">
      <c r="A33" s="9" t="s">
        <v>118</v>
      </c>
      <c r="B33" s="8">
        <f>IF(ISBLANK(E33),"",LOOKUP(IF(2000+E33&gt;$G$1,1900+E33,2000+E33),Tabelle2!H:H,Tabelle2!J:J))</f>
        <v>55</v>
      </c>
      <c r="C33" s="24">
        <f t="shared" si="0"/>
        <v>1</v>
      </c>
      <c r="D33" s="22" t="s">
        <v>27</v>
      </c>
      <c r="E33" s="31">
        <v>57</v>
      </c>
      <c r="F33" s="23" t="s">
        <v>23</v>
      </c>
      <c r="G33" s="17">
        <f t="shared" si="1"/>
        <v>362</v>
      </c>
      <c r="H33" s="18">
        <f t="shared" si="2"/>
        <v>14</v>
      </c>
      <c r="I33" s="19">
        <f t="shared" si="3"/>
        <v>14</v>
      </c>
      <c r="J33" s="20">
        <f>IF(I33&gt;=15,(SUM(LARGE(K33:AE33,{1;2;3;4;5;6;7;8;9;10;11;12;13;14;15}))+AF33),SUM(K33:AF33))</f>
        <v>348</v>
      </c>
      <c r="K33" s="119">
        <v>25</v>
      </c>
      <c r="L33" s="119">
        <v>25</v>
      </c>
      <c r="M33" s="119">
        <v>25</v>
      </c>
      <c r="N33" s="119">
        <v>25</v>
      </c>
      <c r="O33" s="119">
        <v>23</v>
      </c>
      <c r="P33" s="119"/>
      <c r="Q33" s="119">
        <v>25</v>
      </c>
      <c r="R33" s="119">
        <v>25</v>
      </c>
      <c r="S33" s="119"/>
      <c r="T33" s="119">
        <v>25</v>
      </c>
      <c r="U33" s="119">
        <v>25</v>
      </c>
      <c r="V33" s="119">
        <v>25</v>
      </c>
      <c r="W33" s="119"/>
      <c r="X33" s="119"/>
      <c r="Y33" s="119">
        <v>25</v>
      </c>
      <c r="Z33" s="119"/>
      <c r="AA33" s="119">
        <v>20</v>
      </c>
      <c r="AB33" s="119">
        <v>25</v>
      </c>
      <c r="AC33" s="119">
        <v>25</v>
      </c>
      <c r="AD33" s="119"/>
      <c r="AE33" s="119"/>
      <c r="AF33" s="121">
        <v>5</v>
      </c>
      <c r="AG33" s="33">
        <f t="shared" si="4"/>
        <v>0</v>
      </c>
    </row>
    <row r="34" spans="1:33" ht="12.75">
      <c r="A34" s="9" t="s">
        <v>118</v>
      </c>
      <c r="B34" s="8">
        <f>IF(ISBLANK(E34),"",LOOKUP(IF(2000+E34&gt;$G$1,1900+E34,2000+E34),Tabelle2!H:H,Tabelle2!J:J))</f>
        <v>55</v>
      </c>
      <c r="C34" s="24">
        <f t="shared" si="0"/>
        <v>2</v>
      </c>
      <c r="D34" s="22" t="s">
        <v>28</v>
      </c>
      <c r="E34" s="31">
        <v>59</v>
      </c>
      <c r="F34" s="23" t="s">
        <v>29</v>
      </c>
      <c r="G34" s="17">
        <f t="shared" si="1"/>
        <v>179</v>
      </c>
      <c r="H34" s="18">
        <f t="shared" si="2"/>
        <v>9</v>
      </c>
      <c r="I34" s="19">
        <f t="shared" si="3"/>
        <v>9</v>
      </c>
      <c r="J34" s="20">
        <f>IF(I34&gt;=15,(SUM(LARGE(K34:AE34,{1;2;3;4;5;6;7;8;9;10;11;12;13;14;15}))+AF34),SUM(K34:AF34))</f>
        <v>170</v>
      </c>
      <c r="K34" s="119"/>
      <c r="L34" s="119"/>
      <c r="M34" s="119">
        <v>20</v>
      </c>
      <c r="N34" s="119"/>
      <c r="O34" s="119"/>
      <c r="P34" s="119">
        <v>20</v>
      </c>
      <c r="Q34" s="119">
        <v>15</v>
      </c>
      <c r="R34" s="119"/>
      <c r="S34" s="119"/>
      <c r="T34" s="119"/>
      <c r="U34" s="119"/>
      <c r="V34" s="119"/>
      <c r="W34" s="119">
        <v>20</v>
      </c>
      <c r="X34" s="119">
        <v>20</v>
      </c>
      <c r="Y34" s="119">
        <v>20</v>
      </c>
      <c r="Z34" s="119"/>
      <c r="AA34" s="119">
        <v>15</v>
      </c>
      <c r="AB34" s="119">
        <v>20</v>
      </c>
      <c r="AC34" s="119">
        <v>20</v>
      </c>
      <c r="AD34" s="119"/>
      <c r="AE34" s="119"/>
      <c r="AF34" s="121"/>
      <c r="AG34" s="33">
        <f t="shared" si="4"/>
        <v>0</v>
      </c>
    </row>
    <row r="35" spans="1:33" ht="12.75">
      <c r="A35" s="9" t="s">
        <v>118</v>
      </c>
      <c r="B35" s="8">
        <f>IF(ISBLANK(E35),"",LOOKUP(IF(2000+E35&gt;$G$1,1900+E35,2000+E35),Tabelle2!H:H,Tabelle2!J:J))</f>
        <v>55</v>
      </c>
      <c r="C35" s="24">
        <f t="shared" si="0"/>
        <v>3</v>
      </c>
      <c r="D35" s="22" t="s">
        <v>400</v>
      </c>
      <c r="E35" s="31">
        <v>57</v>
      </c>
      <c r="F35" s="23" t="s">
        <v>22</v>
      </c>
      <c r="G35" s="17">
        <f t="shared" si="1"/>
        <v>48</v>
      </c>
      <c r="H35" s="18">
        <f t="shared" si="2"/>
        <v>2</v>
      </c>
      <c r="I35" s="19">
        <f t="shared" si="3"/>
        <v>2</v>
      </c>
      <c r="J35" s="20">
        <f>IF(I35&gt;=15,(SUM(LARGE(K35:AE35,{1;2;3;4;5;6;7;8;9;10;11;12;13;14;15}))+AF35),SUM(K35:AF35))</f>
        <v>46</v>
      </c>
      <c r="K35" s="121"/>
      <c r="L35" s="121"/>
      <c r="M35" s="121"/>
      <c r="N35" s="121"/>
      <c r="O35" s="121"/>
      <c r="P35" s="121"/>
      <c r="Q35" s="121"/>
      <c r="R35" s="121"/>
      <c r="S35" s="121"/>
      <c r="T35" s="121">
        <v>23</v>
      </c>
      <c r="U35" s="121"/>
      <c r="V35" s="121">
        <v>23</v>
      </c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33">
        <f t="shared" si="4"/>
        <v>0</v>
      </c>
    </row>
    <row r="36" spans="1:33" ht="12.75">
      <c r="A36" s="9" t="s">
        <v>118</v>
      </c>
      <c r="B36" s="8">
        <f>IF(ISBLANK(E36),"",LOOKUP(IF(2000+E36&gt;$G$1,1900+E36,2000+E36),Tabelle2!H:H,Tabelle2!J:J))</f>
        <v>55</v>
      </c>
      <c r="C36" s="24">
        <f t="shared" si="0"/>
        <v>4</v>
      </c>
      <c r="D36" s="22" t="s">
        <v>100</v>
      </c>
      <c r="E36" s="31">
        <v>57</v>
      </c>
      <c r="F36" s="23" t="s">
        <v>23</v>
      </c>
      <c r="G36" s="17">
        <f t="shared" si="1"/>
        <v>26</v>
      </c>
      <c r="H36" s="18">
        <f t="shared" si="2"/>
        <v>1</v>
      </c>
      <c r="I36" s="19">
        <f t="shared" si="3"/>
        <v>1</v>
      </c>
      <c r="J36" s="20">
        <f>IF(I36&gt;=15,(SUM(LARGE(K36:AE36,{1;2;3;4;5;6;7;8;9;10;11;12;13;14;15}))+AF36),SUM(K36:AF36))</f>
        <v>25</v>
      </c>
      <c r="K36" s="121"/>
      <c r="L36" s="121"/>
      <c r="M36" s="121"/>
      <c r="N36" s="121"/>
      <c r="O36" s="121">
        <v>25</v>
      </c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33">
        <f t="shared" si="4"/>
        <v>0</v>
      </c>
    </row>
    <row r="37" spans="1:33" ht="12.75">
      <c r="A37" s="9" t="s">
        <v>118</v>
      </c>
      <c r="B37" s="8">
        <f>IF(ISBLANK(E37),"",LOOKUP(IF(2000+E37&gt;$G$1,1900+E37,2000+E37),Tabelle2!H:H,Tabelle2!J:J))</f>
        <v>55</v>
      </c>
      <c r="C37" s="24">
        <f t="shared" si="0"/>
      </c>
      <c r="D37" s="22" t="s">
        <v>219</v>
      </c>
      <c r="E37" s="31">
        <v>57</v>
      </c>
      <c r="F37" s="23" t="s">
        <v>130</v>
      </c>
      <c r="G37" s="17">
        <f t="shared" si="1"/>
        <v>0</v>
      </c>
      <c r="H37" s="18">
        <f t="shared" si="2"/>
        <v>0</v>
      </c>
      <c r="I37" s="19">
        <f t="shared" si="3"/>
        <v>0</v>
      </c>
      <c r="J37" s="20">
        <f>IF(I37&gt;=15,(SUM(LARGE(K37:AE37,{1;2;3;4;5;6;7;8;9;10;11;12;13;14;15}))+AF37),SUM(K37:AF37))</f>
        <v>0</v>
      </c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33">
        <f t="shared" si="4"/>
        <v>0</v>
      </c>
    </row>
    <row r="38" spans="1:33" ht="12.75">
      <c r="A38" s="9" t="s">
        <v>118</v>
      </c>
      <c r="B38" s="8">
        <f>IF(ISBLANK(E38),"",LOOKUP(IF(2000+E38&gt;$G$1,1900+E38,2000+E38),Tabelle2!H:H,Tabelle2!J:J))</f>
        <v>55</v>
      </c>
      <c r="C38" s="24">
        <f t="shared" si="0"/>
      </c>
      <c r="D38" s="22" t="s">
        <v>249</v>
      </c>
      <c r="E38" s="31">
        <v>56</v>
      </c>
      <c r="F38" s="23" t="s">
        <v>98</v>
      </c>
      <c r="G38" s="17">
        <f t="shared" si="1"/>
        <v>0</v>
      </c>
      <c r="H38" s="18">
        <f t="shared" si="2"/>
        <v>0</v>
      </c>
      <c r="I38" s="19">
        <f t="shared" si="3"/>
        <v>0</v>
      </c>
      <c r="J38" s="20">
        <f>IF(I38&gt;=15,(SUM(LARGE(K38:AE38,{1;2;3;4;5;6;7;8;9;10;11;12;13;14;15}))+AF38),SUM(K38:AF38))</f>
        <v>0</v>
      </c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33">
        <f t="shared" si="4"/>
        <v>0</v>
      </c>
    </row>
    <row r="39" spans="1:33" ht="12.75">
      <c r="A39" s="9" t="s">
        <v>118</v>
      </c>
      <c r="B39" s="8">
        <f>IF(ISBLANK(E39),"",LOOKUP(IF(2000+E39&gt;$G$1,1900+E39,2000+E39),Tabelle2!H:H,Tabelle2!J:J))</f>
        <v>55</v>
      </c>
      <c r="C39" s="24">
        <f t="shared" si="0"/>
      </c>
      <c r="D39" s="22" t="s">
        <v>256</v>
      </c>
      <c r="E39" s="31">
        <v>56</v>
      </c>
      <c r="F39" s="23" t="s">
        <v>257</v>
      </c>
      <c r="G39" s="17">
        <f t="shared" si="1"/>
        <v>0</v>
      </c>
      <c r="H39" s="18">
        <f t="shared" si="2"/>
        <v>0</v>
      </c>
      <c r="I39" s="19">
        <f t="shared" si="3"/>
        <v>0</v>
      </c>
      <c r="J39" s="20">
        <f>IF(I39&gt;=15,(SUM(LARGE(K39:AE39,{1;2;3;4;5;6;7;8;9;10;11;12;13;14;15}))+AF39),SUM(K39:AF39))</f>
        <v>0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33">
        <f t="shared" si="4"/>
        <v>0</v>
      </c>
    </row>
    <row r="40" spans="1:33" ht="12.75">
      <c r="A40" s="9" t="s">
        <v>118</v>
      </c>
      <c r="B40" s="8">
        <f>IF(ISBLANK(E40),"",LOOKUP(IF(2000+E40&gt;$G$1,1900+E40,2000+E40),Tabelle2!H:H,Tabelle2!J:J))</f>
        <v>50</v>
      </c>
      <c r="C40" s="24">
        <f t="shared" si="0"/>
        <v>1</v>
      </c>
      <c r="D40" s="22" t="s">
        <v>104</v>
      </c>
      <c r="E40" s="31">
        <v>64</v>
      </c>
      <c r="F40" s="23" t="s">
        <v>135</v>
      </c>
      <c r="G40" s="17">
        <f t="shared" si="1"/>
        <v>336</v>
      </c>
      <c r="H40" s="18">
        <f t="shared" si="2"/>
        <v>15</v>
      </c>
      <c r="I40" s="19">
        <f t="shared" si="3"/>
        <v>15</v>
      </c>
      <c r="J40" s="20">
        <f>IF(I40&gt;=15,(SUM(LARGE(K40:AE40,{1;2;3;4;5;6;7;8;9;10;11;12;13;14;15}))+AF40),SUM(K40:AF40))</f>
        <v>321</v>
      </c>
      <c r="K40" s="119">
        <v>23</v>
      </c>
      <c r="L40" s="119"/>
      <c r="M40" s="119"/>
      <c r="N40" s="119">
        <v>23</v>
      </c>
      <c r="O40" s="119">
        <v>25</v>
      </c>
      <c r="P40" s="119"/>
      <c r="Q40" s="119">
        <v>15</v>
      </c>
      <c r="R40" s="119">
        <v>20</v>
      </c>
      <c r="S40" s="119">
        <v>20</v>
      </c>
      <c r="T40" s="119">
        <v>23</v>
      </c>
      <c r="U40" s="119">
        <v>23</v>
      </c>
      <c r="V40" s="119">
        <v>23</v>
      </c>
      <c r="W40" s="119">
        <v>20</v>
      </c>
      <c r="X40" s="119">
        <v>23</v>
      </c>
      <c r="Y40" s="119">
        <v>20</v>
      </c>
      <c r="Z40" s="119">
        <v>20</v>
      </c>
      <c r="AA40" s="119"/>
      <c r="AB40" s="119">
        <v>20</v>
      </c>
      <c r="AC40" s="119">
        <v>18</v>
      </c>
      <c r="AD40" s="119"/>
      <c r="AE40" s="119"/>
      <c r="AF40" s="121">
        <v>5</v>
      </c>
      <c r="AG40" s="33">
        <f t="shared" si="4"/>
        <v>0</v>
      </c>
    </row>
    <row r="41" spans="1:33" ht="12.75">
      <c r="A41" s="9" t="s">
        <v>118</v>
      </c>
      <c r="B41" s="8">
        <f>IF(ISBLANK(E41),"",LOOKUP(IF(2000+E41&gt;$G$1,1900+E41,2000+E41),Tabelle2!H:H,Tabelle2!J:J))</f>
        <v>50</v>
      </c>
      <c r="C41" s="24">
        <f t="shared" si="0"/>
        <v>2</v>
      </c>
      <c r="D41" s="22" t="s">
        <v>401</v>
      </c>
      <c r="E41" s="31">
        <v>60</v>
      </c>
      <c r="F41" s="23" t="s">
        <v>62</v>
      </c>
      <c r="G41" s="17">
        <f t="shared" si="1"/>
        <v>300</v>
      </c>
      <c r="H41" s="18">
        <f t="shared" si="2"/>
        <v>12</v>
      </c>
      <c r="I41" s="19">
        <f t="shared" si="3"/>
        <v>12</v>
      </c>
      <c r="J41" s="20">
        <f>IF(I41&gt;=15,(SUM(LARGE(K41:AE41,{1;2;3;4;5;6;7;8;9;10;11;12;13;14;15}))+AF41),SUM(K41:AF41))</f>
        <v>288</v>
      </c>
      <c r="K41" s="119">
        <v>25</v>
      </c>
      <c r="L41" s="119">
        <v>23</v>
      </c>
      <c r="M41" s="119">
        <v>25</v>
      </c>
      <c r="N41" s="119">
        <v>25</v>
      </c>
      <c r="O41" s="119"/>
      <c r="P41" s="119">
        <v>20</v>
      </c>
      <c r="Q41" s="119">
        <v>25</v>
      </c>
      <c r="R41" s="119">
        <v>25</v>
      </c>
      <c r="S41" s="119">
        <v>25</v>
      </c>
      <c r="T41" s="119"/>
      <c r="U41" s="119"/>
      <c r="V41" s="119"/>
      <c r="W41" s="119"/>
      <c r="X41" s="119">
        <v>25</v>
      </c>
      <c r="Y41" s="119">
        <v>25</v>
      </c>
      <c r="Z41" s="119"/>
      <c r="AA41" s="119"/>
      <c r="AB41" s="119">
        <v>25</v>
      </c>
      <c r="AC41" s="119">
        <v>20</v>
      </c>
      <c r="AD41" s="119"/>
      <c r="AE41" s="119"/>
      <c r="AF41" s="121"/>
      <c r="AG41" s="33">
        <f t="shared" si="4"/>
        <v>0</v>
      </c>
    </row>
    <row r="42" spans="1:33" ht="12.75">
      <c r="A42" s="9" t="s">
        <v>118</v>
      </c>
      <c r="B42" s="8">
        <f>IF(ISBLANK(E42),"",LOOKUP(IF(2000+E42&gt;$G$1,1900+E42,2000+E42),Tabelle2!H:H,Tabelle2!J:J))</f>
        <v>50</v>
      </c>
      <c r="C42" s="24">
        <f t="shared" si="0"/>
        <v>3</v>
      </c>
      <c r="D42" s="22" t="s">
        <v>359</v>
      </c>
      <c r="E42" s="31">
        <v>64</v>
      </c>
      <c r="F42" s="23" t="s">
        <v>32</v>
      </c>
      <c r="G42" s="17">
        <f t="shared" si="1"/>
        <v>104</v>
      </c>
      <c r="H42" s="18">
        <f t="shared" si="2"/>
        <v>4</v>
      </c>
      <c r="I42" s="19">
        <f t="shared" si="3"/>
        <v>4</v>
      </c>
      <c r="J42" s="20">
        <f>IF(I42&gt;=15,(SUM(LARGE(K42:AE42,{1;2;3;4;5;6;7;8;9;10;11;12;13;14;15}))+AF42),SUM(K42:AF42))</f>
        <v>100</v>
      </c>
      <c r="K42" s="121"/>
      <c r="L42" s="121">
        <v>25</v>
      </c>
      <c r="M42" s="121"/>
      <c r="N42" s="121"/>
      <c r="O42" s="121"/>
      <c r="P42" s="121"/>
      <c r="Q42" s="121"/>
      <c r="R42" s="121"/>
      <c r="S42" s="121"/>
      <c r="T42" s="121">
        <v>25</v>
      </c>
      <c r="U42" s="121">
        <v>25</v>
      </c>
      <c r="V42" s="121">
        <v>25</v>
      </c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33">
        <f t="shared" si="4"/>
        <v>0</v>
      </c>
    </row>
    <row r="43" spans="1:33" ht="12.75">
      <c r="A43" s="9" t="s">
        <v>118</v>
      </c>
      <c r="B43" s="8">
        <f>IF(ISBLANK(E43),"",LOOKUP(IF(2000+E43&gt;$G$1,1900+E43,2000+E43),Tabelle2!H:H,Tabelle2!J:J))</f>
        <v>50</v>
      </c>
      <c r="C43" s="24">
        <f t="shared" si="0"/>
        <v>4</v>
      </c>
      <c r="D43" s="22" t="s">
        <v>30</v>
      </c>
      <c r="E43" s="31">
        <v>61</v>
      </c>
      <c r="F43" s="23" t="s">
        <v>21</v>
      </c>
      <c r="G43" s="17">
        <f t="shared" si="1"/>
        <v>74</v>
      </c>
      <c r="H43" s="18">
        <f t="shared" si="2"/>
        <v>3</v>
      </c>
      <c r="I43" s="19">
        <f t="shared" si="3"/>
        <v>3</v>
      </c>
      <c r="J43" s="20">
        <f>IF(I43&gt;=15,(SUM(LARGE(K43:AE43,{1;2;3;4;5;6;7;8;9;10;11;12;13;14;15}))+AF43),SUM(K43:AF43))</f>
        <v>71</v>
      </c>
      <c r="K43" s="119"/>
      <c r="L43" s="119"/>
      <c r="M43" s="119"/>
      <c r="N43" s="119"/>
      <c r="O43" s="119"/>
      <c r="P43" s="119"/>
      <c r="Q43" s="119"/>
      <c r="R43" s="119">
        <v>23</v>
      </c>
      <c r="S43" s="119">
        <v>23</v>
      </c>
      <c r="T43" s="119"/>
      <c r="U43" s="119"/>
      <c r="V43" s="119"/>
      <c r="W43" s="119"/>
      <c r="X43" s="119"/>
      <c r="Y43" s="119"/>
      <c r="Z43" s="119"/>
      <c r="AA43" s="119">
        <v>25</v>
      </c>
      <c r="AB43" s="119"/>
      <c r="AC43" s="119"/>
      <c r="AD43" s="119"/>
      <c r="AE43" s="119"/>
      <c r="AF43" s="121"/>
      <c r="AG43" s="33">
        <f t="shared" si="4"/>
        <v>0</v>
      </c>
    </row>
    <row r="44" spans="1:33" ht="12.75">
      <c r="A44" s="9" t="s">
        <v>118</v>
      </c>
      <c r="B44" s="8">
        <f>IF(ISBLANK(E44),"",LOOKUP(IF(2000+E44&gt;$G$1,1900+E44,2000+E44),Tabelle2!H:H,Tabelle2!J:J))</f>
        <v>50</v>
      </c>
      <c r="C44" s="24">
        <f t="shared" si="0"/>
        <v>5</v>
      </c>
      <c r="D44" s="22" t="s">
        <v>281</v>
      </c>
      <c r="E44" s="31">
        <v>60</v>
      </c>
      <c r="F44" s="23" t="s">
        <v>32</v>
      </c>
      <c r="G44" s="17">
        <f t="shared" si="1"/>
        <v>42</v>
      </c>
      <c r="H44" s="18">
        <f t="shared" si="2"/>
        <v>2</v>
      </c>
      <c r="I44" s="19">
        <f t="shared" si="3"/>
        <v>2</v>
      </c>
      <c r="J44" s="20">
        <f>IF(I44&gt;=15,(SUM(LARGE(K44:AE44,{1;2;3;4;5;6;7;8;9;10;11;12;13;14;15}))+AF44),SUM(K44:AF44))</f>
        <v>40</v>
      </c>
      <c r="K44" s="121"/>
      <c r="L44" s="121"/>
      <c r="M44" s="121"/>
      <c r="N44" s="121"/>
      <c r="O44" s="121">
        <v>20</v>
      </c>
      <c r="P44" s="121"/>
      <c r="Q44" s="121"/>
      <c r="R44" s="121"/>
      <c r="S44" s="121"/>
      <c r="T44" s="121"/>
      <c r="U44" s="121"/>
      <c r="V44" s="121"/>
      <c r="W44" s="121"/>
      <c r="X44" s="121">
        <v>20</v>
      </c>
      <c r="Y44" s="121"/>
      <c r="Z44" s="121"/>
      <c r="AA44" s="121"/>
      <c r="AB44" s="121"/>
      <c r="AC44" s="121"/>
      <c r="AD44" s="121"/>
      <c r="AE44" s="121"/>
      <c r="AF44" s="121"/>
      <c r="AG44" s="33">
        <f t="shared" si="4"/>
        <v>0</v>
      </c>
    </row>
    <row r="45" spans="1:33" ht="12.75">
      <c r="A45" s="9" t="s">
        <v>118</v>
      </c>
      <c r="B45" s="8">
        <f>IF(ISBLANK(E45),"",LOOKUP(IF(2000+E45&gt;$G$1,1900+E45,2000+E45),Tabelle2!H:H,Tabelle2!J:J))</f>
        <v>50</v>
      </c>
      <c r="C45" s="24">
        <f t="shared" si="0"/>
        <v>6</v>
      </c>
      <c r="D45" s="22" t="s">
        <v>428</v>
      </c>
      <c r="E45" s="31">
        <v>64</v>
      </c>
      <c r="F45" s="23" t="s">
        <v>170</v>
      </c>
      <c r="G45" s="17">
        <f t="shared" si="1"/>
        <v>21</v>
      </c>
      <c r="H45" s="18">
        <f t="shared" si="2"/>
        <v>1</v>
      </c>
      <c r="I45" s="19">
        <f t="shared" si="3"/>
        <v>1</v>
      </c>
      <c r="J45" s="20">
        <f>IF(I45&gt;=15,(SUM(LARGE(K45:AE45,{1;2;3;4;5;6;7;8;9;10;11;12;13;14;15}))+AF45),SUM(K45:AF45))</f>
        <v>20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>
        <v>20</v>
      </c>
      <c r="AB45" s="61"/>
      <c r="AC45" s="61"/>
      <c r="AD45" s="61"/>
      <c r="AE45" s="61"/>
      <c r="AF45" s="34"/>
      <c r="AG45" s="33">
        <f t="shared" si="4"/>
        <v>0</v>
      </c>
    </row>
    <row r="46" spans="1:33" ht="12.75">
      <c r="A46" s="9" t="s">
        <v>118</v>
      </c>
      <c r="B46" s="8">
        <f>IF(ISBLANK(E46),"",LOOKUP(IF(2000+E46&gt;$G$1,1900+E46,2000+E46),Tabelle2!H:H,Tabelle2!J:J))</f>
        <v>50</v>
      </c>
      <c r="C46" s="24">
        <f t="shared" si="0"/>
        <v>7</v>
      </c>
      <c r="D46" s="22" t="s">
        <v>427</v>
      </c>
      <c r="E46" s="31">
        <v>60</v>
      </c>
      <c r="F46" s="23" t="s">
        <v>32</v>
      </c>
      <c r="G46" s="17">
        <f t="shared" si="1"/>
        <v>19</v>
      </c>
      <c r="H46" s="18">
        <f t="shared" si="2"/>
        <v>1</v>
      </c>
      <c r="I46" s="19">
        <f t="shared" si="3"/>
        <v>1</v>
      </c>
      <c r="J46" s="20">
        <f>IF(I46&gt;=15,(SUM(LARGE(K46:AE46,{1;2;3;4;5;6;7;8;9;10;11;12;13;14;15}))+AF46),SUM(K46:AF46))</f>
        <v>18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>
        <v>18</v>
      </c>
      <c r="AB46" s="61"/>
      <c r="AC46" s="61"/>
      <c r="AD46" s="61"/>
      <c r="AE46" s="61"/>
      <c r="AF46" s="34"/>
      <c r="AG46" s="33">
        <f t="shared" si="4"/>
        <v>0</v>
      </c>
    </row>
    <row r="47" spans="1:33" ht="12.75">
      <c r="A47" s="9" t="s">
        <v>118</v>
      </c>
      <c r="B47" s="8">
        <f>IF(ISBLANK(E47),"",LOOKUP(IF(2000+E47&gt;$G$1,1900+E47,2000+E47),Tabelle2!H:H,Tabelle2!J:J))</f>
        <v>50</v>
      </c>
      <c r="C47" s="24">
        <f t="shared" si="0"/>
      </c>
      <c r="D47" s="22" t="s">
        <v>234</v>
      </c>
      <c r="E47" s="31">
        <v>60</v>
      </c>
      <c r="F47" s="23" t="s">
        <v>223</v>
      </c>
      <c r="G47" s="17">
        <f t="shared" si="1"/>
        <v>0</v>
      </c>
      <c r="H47" s="18">
        <f t="shared" si="2"/>
        <v>0</v>
      </c>
      <c r="I47" s="19">
        <f t="shared" si="3"/>
        <v>0</v>
      </c>
      <c r="J47" s="20">
        <f>IF(I47&gt;=15,(SUM(LARGE(K47:AE47,{1;2;3;4;5;6;7;8;9;10;11;12;13;14;15}))+AF47),SUM(K47:AF47))</f>
        <v>0</v>
      </c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33">
        <f t="shared" si="4"/>
        <v>0</v>
      </c>
    </row>
    <row r="48" spans="1:33" ht="12.75">
      <c r="A48" s="9" t="s">
        <v>118</v>
      </c>
      <c r="B48" s="8">
        <f>IF(ISBLANK(E48),"",LOOKUP(IF(2000+E48&gt;$G$1,1900+E48,2000+E48),Tabelle2!H:H,Tabelle2!J:J))</f>
        <v>50</v>
      </c>
      <c r="C48" s="24">
        <f t="shared" si="0"/>
      </c>
      <c r="D48" s="22" t="s">
        <v>138</v>
      </c>
      <c r="E48" s="31">
        <v>63</v>
      </c>
      <c r="F48" s="23" t="s">
        <v>62</v>
      </c>
      <c r="G48" s="17">
        <f t="shared" si="1"/>
        <v>0</v>
      </c>
      <c r="H48" s="18">
        <f t="shared" si="2"/>
        <v>0</v>
      </c>
      <c r="I48" s="19">
        <f t="shared" si="3"/>
        <v>0</v>
      </c>
      <c r="J48" s="20">
        <f>IF(I48&gt;=15,(SUM(LARGE(K48:AE48,{1;2;3;4;5;6;7;8;9;10;11;12;13;14;15}))+AF48),SUM(K48:AF48))</f>
        <v>0</v>
      </c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33">
        <f t="shared" si="4"/>
        <v>0</v>
      </c>
    </row>
    <row r="49" spans="1:33" ht="12.75">
      <c r="A49" s="9" t="s">
        <v>118</v>
      </c>
      <c r="B49" s="8">
        <f>IF(ISBLANK(E49),"",LOOKUP(IF(2000+E49&gt;$G$1,1900+E49,2000+E49),Tabelle2!H:H,Tabelle2!J:J))</f>
        <v>50</v>
      </c>
      <c r="C49" s="24">
        <f t="shared" si="0"/>
      </c>
      <c r="D49" s="22" t="s">
        <v>174</v>
      </c>
      <c r="E49" s="31">
        <v>64</v>
      </c>
      <c r="F49" s="23" t="s">
        <v>26</v>
      </c>
      <c r="G49" s="17">
        <f t="shared" si="1"/>
        <v>0</v>
      </c>
      <c r="H49" s="18">
        <f t="shared" si="2"/>
        <v>0</v>
      </c>
      <c r="I49" s="19">
        <f t="shared" si="3"/>
        <v>0</v>
      </c>
      <c r="J49" s="20">
        <f>IF(I49&gt;=15,(SUM(LARGE(K49:AE49,{1;2;3;4;5;6;7;8;9;10;11;12;13;14;15}))+AF49),SUM(K49:AF49))</f>
        <v>0</v>
      </c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33">
        <f t="shared" si="4"/>
        <v>0</v>
      </c>
    </row>
    <row r="50" spans="1:33" ht="12.75">
      <c r="A50" s="9" t="s">
        <v>118</v>
      </c>
      <c r="B50" s="8">
        <f>IF(ISBLANK(E50),"",LOOKUP(IF(2000+E50&gt;$G$1,1900+E50,2000+E50),Tabelle2!H:H,Tabelle2!J:J))</f>
        <v>45</v>
      </c>
      <c r="C50" s="24">
        <f t="shared" si="0"/>
        <v>1</v>
      </c>
      <c r="D50" s="22" t="s">
        <v>95</v>
      </c>
      <c r="E50" s="31">
        <v>65</v>
      </c>
      <c r="F50" s="23" t="s">
        <v>62</v>
      </c>
      <c r="G50" s="17">
        <f t="shared" si="1"/>
        <v>357</v>
      </c>
      <c r="H50" s="18">
        <f t="shared" si="2"/>
        <v>14</v>
      </c>
      <c r="I50" s="19">
        <f t="shared" si="3"/>
        <v>14</v>
      </c>
      <c r="J50" s="20">
        <f>IF(I50&gt;=15,(SUM(LARGE(K50:AE50,{1;2;3;4;5;6;7;8;9;10;11;12;13;14;15}))+AF50),SUM(K50:AF50))</f>
        <v>343</v>
      </c>
      <c r="K50" s="119"/>
      <c r="L50" s="119">
        <v>25</v>
      </c>
      <c r="M50" s="119"/>
      <c r="N50" s="119">
        <v>25</v>
      </c>
      <c r="O50" s="119">
        <v>25</v>
      </c>
      <c r="P50" s="119">
        <v>23</v>
      </c>
      <c r="Q50" s="119"/>
      <c r="R50" s="119">
        <v>25</v>
      </c>
      <c r="S50" s="119">
        <v>25</v>
      </c>
      <c r="T50" s="119">
        <v>25</v>
      </c>
      <c r="U50" s="119">
        <v>25</v>
      </c>
      <c r="V50" s="119"/>
      <c r="W50" s="119">
        <v>23</v>
      </c>
      <c r="X50" s="119">
        <v>23</v>
      </c>
      <c r="Y50" s="119">
        <v>23</v>
      </c>
      <c r="Z50" s="119">
        <v>23</v>
      </c>
      <c r="AA50" s="119">
        <v>25</v>
      </c>
      <c r="AB50" s="119">
        <v>23</v>
      </c>
      <c r="AC50" s="119"/>
      <c r="AD50" s="119"/>
      <c r="AE50" s="119"/>
      <c r="AF50" s="121">
        <v>5</v>
      </c>
      <c r="AG50" s="33">
        <f t="shared" si="4"/>
        <v>0</v>
      </c>
    </row>
    <row r="51" spans="1:33" ht="12.75">
      <c r="A51" s="9" t="s">
        <v>118</v>
      </c>
      <c r="B51" s="8">
        <f>IF(ISBLANK(E51),"",LOOKUP(IF(2000+E51&gt;$G$1,1900+E51,2000+E51),Tabelle2!H:H,Tabelle2!J:J))</f>
        <v>45</v>
      </c>
      <c r="C51" s="24">
        <f t="shared" si="0"/>
        <v>2</v>
      </c>
      <c r="D51" s="22" t="s">
        <v>153</v>
      </c>
      <c r="E51" s="31">
        <v>67</v>
      </c>
      <c r="F51" s="23" t="s">
        <v>154</v>
      </c>
      <c r="G51" s="17">
        <f t="shared" si="1"/>
        <v>277</v>
      </c>
      <c r="H51" s="18">
        <f t="shared" si="2"/>
        <v>13</v>
      </c>
      <c r="I51" s="19">
        <f t="shared" si="3"/>
        <v>13</v>
      </c>
      <c r="J51" s="20">
        <f>IF(I51&gt;=15,(SUM(LARGE(K51:AE51,{1;2;3;4;5;6;7;8;9;10;11;12;13;14;15}))+AF51),SUM(K51:AF51))</f>
        <v>264</v>
      </c>
      <c r="K51" s="119"/>
      <c r="L51" s="119">
        <v>20</v>
      </c>
      <c r="M51" s="119"/>
      <c r="N51" s="119">
        <v>22</v>
      </c>
      <c r="O51" s="119">
        <v>18</v>
      </c>
      <c r="P51" s="119">
        <v>22</v>
      </c>
      <c r="Q51" s="119">
        <v>15</v>
      </c>
      <c r="R51" s="119"/>
      <c r="S51" s="119"/>
      <c r="T51" s="119">
        <v>23</v>
      </c>
      <c r="U51" s="119">
        <v>23</v>
      </c>
      <c r="V51" s="119">
        <v>25</v>
      </c>
      <c r="W51" s="119"/>
      <c r="X51" s="119">
        <v>18</v>
      </c>
      <c r="Y51" s="119">
        <v>18</v>
      </c>
      <c r="Z51" s="119"/>
      <c r="AA51" s="119">
        <v>22</v>
      </c>
      <c r="AB51" s="119">
        <v>20</v>
      </c>
      <c r="AC51" s="119">
        <v>18</v>
      </c>
      <c r="AD51" s="119"/>
      <c r="AE51" s="119"/>
      <c r="AF51" s="121"/>
      <c r="AG51" s="33">
        <f t="shared" si="4"/>
        <v>0</v>
      </c>
    </row>
    <row r="52" spans="1:33" ht="12.75">
      <c r="A52" s="9" t="s">
        <v>118</v>
      </c>
      <c r="B52" s="8">
        <f>IF(ISBLANK(E52),"",LOOKUP(IF(2000+E52&gt;$G$1,1900+E52,2000+E52),Tabelle2!H:H,Tabelle2!J:J))</f>
        <v>45</v>
      </c>
      <c r="C52" s="24">
        <f t="shared" si="0"/>
        <v>3</v>
      </c>
      <c r="D52" s="22" t="s">
        <v>24</v>
      </c>
      <c r="E52" s="31">
        <v>66</v>
      </c>
      <c r="F52" s="23" t="s">
        <v>62</v>
      </c>
      <c r="G52" s="17">
        <f t="shared" si="1"/>
        <v>198</v>
      </c>
      <c r="H52" s="18">
        <f t="shared" si="2"/>
        <v>8</v>
      </c>
      <c r="I52" s="19">
        <f t="shared" si="3"/>
        <v>8</v>
      </c>
      <c r="J52" s="20">
        <f>IF(I52&gt;=15,(SUM(LARGE(K52:AE52,{1;2;3;4;5;6;7;8;9;10;11;12;13;14;15}))+AF52),SUM(K52:AF52))</f>
        <v>190</v>
      </c>
      <c r="K52" s="119"/>
      <c r="L52" s="119"/>
      <c r="M52" s="119"/>
      <c r="N52" s="119"/>
      <c r="O52" s="119"/>
      <c r="P52" s="119">
        <v>25</v>
      </c>
      <c r="Q52" s="119">
        <v>20</v>
      </c>
      <c r="R52" s="119"/>
      <c r="S52" s="119"/>
      <c r="T52" s="119"/>
      <c r="U52" s="119"/>
      <c r="V52" s="119"/>
      <c r="W52" s="119">
        <v>25</v>
      </c>
      <c r="X52" s="119">
        <v>25</v>
      </c>
      <c r="Y52" s="119">
        <v>25</v>
      </c>
      <c r="Z52" s="119">
        <v>25</v>
      </c>
      <c r="AA52" s="119">
        <v>20</v>
      </c>
      <c r="AB52" s="119">
        <v>25</v>
      </c>
      <c r="AC52" s="119"/>
      <c r="AD52" s="119"/>
      <c r="AE52" s="119"/>
      <c r="AF52" s="121"/>
      <c r="AG52" s="33">
        <f t="shared" si="4"/>
        <v>0</v>
      </c>
    </row>
    <row r="53" spans="1:33" ht="12.75">
      <c r="A53" s="9" t="s">
        <v>118</v>
      </c>
      <c r="B53" s="8">
        <f>IF(ISBLANK(E53),"",LOOKUP(IF(2000+E53&gt;$G$1,1900+E53,2000+E53),Tabelle2!H:H,Tabelle2!J:J))</f>
        <v>45</v>
      </c>
      <c r="C53" s="24">
        <f t="shared" si="0"/>
        <v>4</v>
      </c>
      <c r="D53" s="22" t="s">
        <v>327</v>
      </c>
      <c r="E53" s="31">
        <v>66</v>
      </c>
      <c r="F53" s="23" t="s">
        <v>23</v>
      </c>
      <c r="G53" s="17">
        <f t="shared" si="1"/>
        <v>182</v>
      </c>
      <c r="H53" s="18">
        <f t="shared" si="2"/>
        <v>9</v>
      </c>
      <c r="I53" s="19">
        <f t="shared" si="3"/>
        <v>9</v>
      </c>
      <c r="J53" s="20">
        <f>IF(I53&gt;=15,(SUM(LARGE(K53:AE53,{1;2;3;4;5;6;7;8;9;10;11;12;13;14;15}))+AF53),SUM(K53:AF53))</f>
        <v>173</v>
      </c>
      <c r="K53" s="119">
        <v>20</v>
      </c>
      <c r="L53" s="119"/>
      <c r="M53" s="119">
        <v>15</v>
      </c>
      <c r="N53" s="119">
        <v>20</v>
      </c>
      <c r="O53" s="119">
        <v>20</v>
      </c>
      <c r="P53" s="119"/>
      <c r="Q53" s="119">
        <v>13</v>
      </c>
      <c r="R53" s="119"/>
      <c r="S53" s="119"/>
      <c r="T53" s="119"/>
      <c r="U53" s="119"/>
      <c r="V53" s="119">
        <v>23</v>
      </c>
      <c r="W53" s="119">
        <v>20</v>
      </c>
      <c r="X53" s="119"/>
      <c r="Y53" s="119">
        <v>20</v>
      </c>
      <c r="Z53" s="119"/>
      <c r="AA53" s="119"/>
      <c r="AB53" s="119"/>
      <c r="AC53" s="119">
        <v>17</v>
      </c>
      <c r="AD53" s="119"/>
      <c r="AE53" s="119"/>
      <c r="AF53" s="121">
        <v>5</v>
      </c>
      <c r="AG53" s="33">
        <f t="shared" si="4"/>
        <v>0</v>
      </c>
    </row>
    <row r="54" spans="1:33" ht="12.75">
      <c r="A54" s="9" t="s">
        <v>118</v>
      </c>
      <c r="B54" s="8">
        <f>IF(ISBLANK(E54),"",LOOKUP(IF(2000+E54&gt;$G$1,1900+E54,2000+E54),Tabelle2!H:H,Tabelle2!J:J))</f>
        <v>45</v>
      </c>
      <c r="C54" s="24">
        <f t="shared" si="0"/>
        <v>5</v>
      </c>
      <c r="D54" s="22" t="s">
        <v>168</v>
      </c>
      <c r="E54" s="31">
        <v>67</v>
      </c>
      <c r="F54" s="23" t="s">
        <v>135</v>
      </c>
      <c r="G54" s="17">
        <f t="shared" si="1"/>
        <v>163</v>
      </c>
      <c r="H54" s="18">
        <f t="shared" si="2"/>
        <v>7</v>
      </c>
      <c r="I54" s="19">
        <f t="shared" si="3"/>
        <v>7</v>
      </c>
      <c r="J54" s="20">
        <f>IF(I54&gt;=15,(SUM(LARGE(K54:AE54,{1;2;3;4;5;6;7;8;9;10;11;12;13;14;15}))+AF54),SUM(K54:AF54))</f>
        <v>156</v>
      </c>
      <c r="K54" s="119">
        <v>25</v>
      </c>
      <c r="L54" s="119"/>
      <c r="M54" s="119">
        <v>25</v>
      </c>
      <c r="N54" s="119">
        <v>23</v>
      </c>
      <c r="O54" s="119"/>
      <c r="P54" s="119"/>
      <c r="Q54" s="119">
        <v>18</v>
      </c>
      <c r="R54" s="119"/>
      <c r="S54" s="119">
        <v>20</v>
      </c>
      <c r="T54" s="119"/>
      <c r="U54" s="119"/>
      <c r="V54" s="119"/>
      <c r="W54" s="119"/>
      <c r="X54" s="119">
        <v>20</v>
      </c>
      <c r="Y54" s="119"/>
      <c r="Z54" s="119"/>
      <c r="AA54" s="119"/>
      <c r="AB54" s="119"/>
      <c r="AC54" s="119">
        <v>20</v>
      </c>
      <c r="AD54" s="119"/>
      <c r="AE54" s="119"/>
      <c r="AF54" s="121">
        <v>5</v>
      </c>
      <c r="AG54" s="33">
        <f t="shared" si="4"/>
        <v>0</v>
      </c>
    </row>
    <row r="55" spans="1:33" ht="12.75">
      <c r="A55" s="9" t="s">
        <v>118</v>
      </c>
      <c r="B55" s="8">
        <f>IF(ISBLANK(E55),"",LOOKUP(IF(2000+E55&gt;$G$1,1900+E55,2000+E55),Tabelle2!H:H,Tabelle2!J:J))</f>
        <v>45</v>
      </c>
      <c r="C55" s="24">
        <f t="shared" si="0"/>
        <v>6</v>
      </c>
      <c r="D55" s="22" t="s">
        <v>360</v>
      </c>
      <c r="E55" s="31">
        <v>66</v>
      </c>
      <c r="F55" s="23" t="s">
        <v>32</v>
      </c>
      <c r="G55" s="17">
        <f t="shared" si="1"/>
        <v>24</v>
      </c>
      <c r="H55" s="18">
        <f t="shared" si="2"/>
        <v>1</v>
      </c>
      <c r="I55" s="19">
        <f t="shared" si="3"/>
        <v>1</v>
      </c>
      <c r="J55" s="20">
        <f>IF(I55&gt;=15,(SUM(LARGE(K55:AE55,{1;2;3;4;5;6;7;8;9;10;11;12;13;14;15}))+AF55),SUM(K55:AF55))</f>
        <v>23</v>
      </c>
      <c r="K55" s="121">
        <v>18</v>
      </c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>
        <v>5</v>
      </c>
      <c r="AG55" s="33">
        <f t="shared" si="4"/>
        <v>0</v>
      </c>
    </row>
    <row r="56" spans="1:33" ht="12.75">
      <c r="A56" s="9" t="s">
        <v>118</v>
      </c>
      <c r="B56" s="8">
        <f>IF(ISBLANK(E56),"",LOOKUP(IF(2000+E56&gt;$G$1,1900+E56,2000+E56),Tabelle2!H:H,Tabelle2!J:J))</f>
        <v>45</v>
      </c>
      <c r="C56" s="24">
        <f t="shared" si="0"/>
        <v>6</v>
      </c>
      <c r="D56" s="132" t="s">
        <v>447</v>
      </c>
      <c r="E56" s="31">
        <v>66</v>
      </c>
      <c r="F56" s="23" t="s">
        <v>124</v>
      </c>
      <c r="G56" s="17">
        <f t="shared" si="1"/>
        <v>24</v>
      </c>
      <c r="H56" s="18">
        <f t="shared" si="2"/>
        <v>1</v>
      </c>
      <c r="I56" s="19">
        <f t="shared" si="3"/>
        <v>1</v>
      </c>
      <c r="J56" s="20">
        <f>IF(I56&gt;=15,(SUM(LARGE(K56:AE56,{1;2;3;4;5;6;7;8;9;10;11;12;13;14;15}))+AF56),SUM(K56:AF56))</f>
        <v>23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>
        <v>23</v>
      </c>
      <c r="AB56" s="61"/>
      <c r="AC56" s="61"/>
      <c r="AD56" s="61"/>
      <c r="AE56" s="61"/>
      <c r="AF56" s="34"/>
      <c r="AG56" s="33">
        <f t="shared" si="4"/>
        <v>0</v>
      </c>
    </row>
    <row r="57" spans="1:33" ht="12.75">
      <c r="A57" s="9" t="s">
        <v>118</v>
      </c>
      <c r="B57" s="8">
        <f>IF(ISBLANK(E57),"",LOOKUP(IF(2000+E57&gt;$G$1,1900+E57,2000+E57),Tabelle2!H:H,Tabelle2!J:J))</f>
        <v>45</v>
      </c>
      <c r="C57" s="24">
        <f t="shared" si="0"/>
        <v>8</v>
      </c>
      <c r="D57" s="132" t="s">
        <v>437</v>
      </c>
      <c r="E57" s="31">
        <v>65</v>
      </c>
      <c r="F57" s="23" t="s">
        <v>124</v>
      </c>
      <c r="G57" s="17">
        <f t="shared" si="1"/>
        <v>16</v>
      </c>
      <c r="H57" s="18">
        <f t="shared" si="2"/>
        <v>1</v>
      </c>
      <c r="I57" s="19">
        <f t="shared" si="3"/>
        <v>1</v>
      </c>
      <c r="J57" s="20">
        <f>IF(I57&gt;=15,(SUM(LARGE(K57:AE57,{1;2;3;4;5;6;7;8;9;10;11;12;13;14;15}))+AF57),SUM(K57:AF57))</f>
        <v>15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>
        <v>15</v>
      </c>
      <c r="AB57" s="61"/>
      <c r="AC57" s="61"/>
      <c r="AD57" s="61"/>
      <c r="AE57" s="61"/>
      <c r="AF57" s="34"/>
      <c r="AG57" s="33">
        <f t="shared" si="4"/>
        <v>0</v>
      </c>
    </row>
    <row r="58" spans="1:33" ht="12.75">
      <c r="A58" s="9" t="s">
        <v>118</v>
      </c>
      <c r="B58" s="8">
        <f>IF(ISBLANK(E58),"",LOOKUP(IF(2000+E58&gt;$G$1,1900+E58,2000+E58),Tabelle2!H:H,Tabelle2!J:J))</f>
        <v>45</v>
      </c>
      <c r="C58" s="24">
        <f t="shared" si="0"/>
        <v>9</v>
      </c>
      <c r="D58" s="22" t="s">
        <v>173</v>
      </c>
      <c r="E58" s="31">
        <v>67</v>
      </c>
      <c r="F58" s="23" t="s">
        <v>21</v>
      </c>
      <c r="G58" s="17">
        <f t="shared" si="1"/>
        <v>14</v>
      </c>
      <c r="H58" s="18">
        <f t="shared" si="2"/>
        <v>1</v>
      </c>
      <c r="I58" s="19">
        <f t="shared" si="3"/>
        <v>1</v>
      </c>
      <c r="J58" s="20">
        <f>IF(I58&gt;=15,(SUM(LARGE(K58:AE58,{1;2;3;4;5;6;7;8;9;10;11;12;13;14;15}))+AF58),SUM(K58:AF58))</f>
        <v>13</v>
      </c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>
        <v>13</v>
      </c>
      <c r="AB58" s="119"/>
      <c r="AC58" s="119"/>
      <c r="AD58" s="119"/>
      <c r="AE58" s="119"/>
      <c r="AF58" s="121"/>
      <c r="AG58" s="33">
        <f t="shared" si="4"/>
        <v>0</v>
      </c>
    </row>
    <row r="59" spans="1:33" ht="12.75">
      <c r="A59" s="9" t="s">
        <v>118</v>
      </c>
      <c r="B59" s="8">
        <f>IF(ISBLANK(E59),"",LOOKUP(IF(2000+E59&gt;$G$1,1900+E59,2000+E59),Tabelle2!H:H,Tabelle2!J:J))</f>
        <v>45</v>
      </c>
      <c r="C59" s="24">
        <f t="shared" si="0"/>
      </c>
      <c r="D59" s="22" t="s">
        <v>285</v>
      </c>
      <c r="E59" s="31">
        <v>67</v>
      </c>
      <c r="F59" s="23" t="s">
        <v>107</v>
      </c>
      <c r="G59" s="17">
        <f t="shared" si="1"/>
        <v>0</v>
      </c>
      <c r="H59" s="18">
        <f t="shared" si="2"/>
        <v>0</v>
      </c>
      <c r="I59" s="19">
        <f t="shared" si="3"/>
        <v>0</v>
      </c>
      <c r="J59" s="20">
        <f>IF(I59&gt;=15,(SUM(LARGE(K59:AE59,{1;2;3;4;5;6;7;8;9;10;11;12;13;14;15}))+AF59),SUM(K59:AF59))</f>
        <v>0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33">
        <f t="shared" si="4"/>
        <v>0</v>
      </c>
    </row>
    <row r="60" spans="1:33" ht="12.75">
      <c r="A60" s="9" t="s">
        <v>118</v>
      </c>
      <c r="B60" s="8">
        <f>IF(ISBLANK(E60),"",LOOKUP(IF(2000+E60&gt;$G$1,1900+E60,2000+E60),Tabelle2!H:H,Tabelle2!J:J))</f>
        <v>45</v>
      </c>
      <c r="C60" s="24">
        <f t="shared" si="0"/>
      </c>
      <c r="D60" s="22" t="s">
        <v>287</v>
      </c>
      <c r="E60" s="31">
        <v>66</v>
      </c>
      <c r="F60" s="23" t="s">
        <v>135</v>
      </c>
      <c r="G60" s="17">
        <f t="shared" si="1"/>
        <v>0</v>
      </c>
      <c r="H60" s="18">
        <f t="shared" si="2"/>
        <v>0</v>
      </c>
      <c r="I60" s="19">
        <f t="shared" si="3"/>
        <v>0</v>
      </c>
      <c r="J60" s="20">
        <f>IF(I60&gt;=15,(SUM(LARGE(K60:AE60,{1;2;3;4;5;6;7;8;9;10;11;12;13;14;15}))+AF60),SUM(K60:AF60))</f>
        <v>0</v>
      </c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33">
        <f t="shared" si="4"/>
        <v>0</v>
      </c>
    </row>
    <row r="61" spans="1:33" ht="12.75">
      <c r="A61" s="9" t="s">
        <v>118</v>
      </c>
      <c r="B61" s="8">
        <f>IF(ISBLANK(E61),"",LOOKUP(IF(2000+E61&gt;$G$1,1900+E61,2000+E61),Tabelle2!H:H,Tabelle2!J:J))</f>
        <v>45</v>
      </c>
      <c r="C61" s="24">
        <f t="shared" si="0"/>
      </c>
      <c r="D61" s="22" t="s">
        <v>137</v>
      </c>
      <c r="E61" s="31">
        <v>67</v>
      </c>
      <c r="F61" s="23" t="s">
        <v>62</v>
      </c>
      <c r="G61" s="17">
        <f t="shared" si="1"/>
        <v>0</v>
      </c>
      <c r="H61" s="18">
        <f t="shared" si="2"/>
        <v>0</v>
      </c>
      <c r="I61" s="19">
        <f t="shared" si="3"/>
        <v>0</v>
      </c>
      <c r="J61" s="20">
        <f>IF(I61&gt;=15,(SUM(LARGE(K61:AE61,{1;2;3;4;5;6;7;8;9;10;11;12;13;14;15}))+AF61),SUM(K61:AF61))</f>
        <v>0</v>
      </c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33">
        <f t="shared" si="4"/>
        <v>0</v>
      </c>
    </row>
    <row r="62" spans="1:33" ht="12.75">
      <c r="A62" s="9" t="s">
        <v>118</v>
      </c>
      <c r="B62" s="8">
        <f>IF(ISBLANK(E62),"",LOOKUP(IF(2000+E62&gt;$G$1,1900+E62,2000+E62),Tabelle2!H:H,Tabelle2!J:J))</f>
        <v>45</v>
      </c>
      <c r="C62" s="24">
        <f t="shared" si="0"/>
      </c>
      <c r="D62" s="22" t="s">
        <v>255</v>
      </c>
      <c r="E62" s="31">
        <v>67</v>
      </c>
      <c r="F62" s="23" t="s">
        <v>147</v>
      </c>
      <c r="G62" s="17">
        <f t="shared" si="1"/>
        <v>0</v>
      </c>
      <c r="H62" s="18">
        <f t="shared" si="2"/>
        <v>0</v>
      </c>
      <c r="I62" s="19">
        <f t="shared" si="3"/>
        <v>0</v>
      </c>
      <c r="J62" s="20">
        <f>IF(I62&gt;=15,(SUM(LARGE(K62:AE62,{1;2;3;4;5;6;7;8;9;10;11;12;13;14;15}))+AF62),SUM(K62:AF62))</f>
        <v>0</v>
      </c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33">
        <f t="shared" si="4"/>
        <v>0</v>
      </c>
    </row>
    <row r="63" spans="1:33" ht="12.75">
      <c r="A63" s="9" t="s">
        <v>118</v>
      </c>
      <c r="B63" s="8">
        <f>IF(ISBLANK(E63),"",LOOKUP(IF(2000+E63&gt;$G$1,1900+E63,2000+E63),Tabelle2!H:H,Tabelle2!J:J))</f>
        <v>45</v>
      </c>
      <c r="C63" s="24">
        <f t="shared" si="0"/>
      </c>
      <c r="D63" s="22" t="s">
        <v>294</v>
      </c>
      <c r="E63" s="31">
        <v>66</v>
      </c>
      <c r="F63" s="23" t="s">
        <v>34</v>
      </c>
      <c r="G63" s="17">
        <f t="shared" si="1"/>
        <v>0</v>
      </c>
      <c r="H63" s="18">
        <f t="shared" si="2"/>
        <v>0</v>
      </c>
      <c r="I63" s="19">
        <f t="shared" si="3"/>
        <v>0</v>
      </c>
      <c r="J63" s="20">
        <f>IF(I63&gt;=15,(SUM(LARGE(K63:AE63,{1;2;3;4;5;6;7;8;9;10;11;12;13;14;15}))+AF63),SUM(K63:AF63))</f>
        <v>0</v>
      </c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33">
        <f t="shared" si="4"/>
        <v>0</v>
      </c>
    </row>
    <row r="64" spans="1:33" ht="12.75">
      <c r="A64" s="9" t="s">
        <v>118</v>
      </c>
      <c r="B64" s="8">
        <f>IF(ISBLANK(E64),"",LOOKUP(IF(2000+E64&gt;$G$1,1900+E64,2000+E64),Tabelle2!H:H,Tabelle2!J:J))</f>
        <v>45</v>
      </c>
      <c r="C64" s="24">
        <f t="shared" si="0"/>
      </c>
      <c r="D64" s="22" t="s">
        <v>164</v>
      </c>
      <c r="E64" s="31">
        <v>65</v>
      </c>
      <c r="F64" s="23" t="s">
        <v>135</v>
      </c>
      <c r="G64" s="17">
        <f t="shared" si="1"/>
        <v>0</v>
      </c>
      <c r="H64" s="18">
        <f t="shared" si="2"/>
        <v>0</v>
      </c>
      <c r="I64" s="19">
        <f t="shared" si="3"/>
        <v>0</v>
      </c>
      <c r="J64" s="20">
        <f>IF(I64&gt;=15,(SUM(LARGE(K64:AE64,{1;2;3;4;5;6;7;8;9;10;11;12;13;14;15}))+AF64),SUM(K64:AF64))</f>
        <v>0</v>
      </c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33">
        <f t="shared" si="4"/>
        <v>0</v>
      </c>
    </row>
    <row r="65" spans="1:33" ht="12.75">
      <c r="A65" s="9" t="s">
        <v>118</v>
      </c>
      <c r="B65" s="8">
        <f>IF(ISBLANK(E65),"",LOOKUP(IF(2000+E65&gt;$G$1,1900+E65,2000+E65),Tabelle2!H:H,Tabelle2!J:J))</f>
        <v>45</v>
      </c>
      <c r="C65" s="24">
        <f t="shared" si="0"/>
      </c>
      <c r="D65" s="22" t="s">
        <v>195</v>
      </c>
      <c r="E65" s="31">
        <v>68</v>
      </c>
      <c r="F65" s="23" t="s">
        <v>161</v>
      </c>
      <c r="G65" s="17">
        <f t="shared" si="1"/>
        <v>0</v>
      </c>
      <c r="H65" s="18">
        <f t="shared" si="2"/>
        <v>0</v>
      </c>
      <c r="I65" s="19">
        <f t="shared" si="3"/>
        <v>0</v>
      </c>
      <c r="J65" s="20">
        <f>IF(I65&gt;=15,(SUM(LARGE(K65:AE65,{1;2;3;4;5;6;7;8;9;10;11;12;13;14;15}))+AF65),SUM(K65:AF65))</f>
        <v>0</v>
      </c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33">
        <f t="shared" si="4"/>
        <v>0</v>
      </c>
    </row>
    <row r="66" spans="1:33" ht="12.75">
      <c r="A66" s="9" t="s">
        <v>118</v>
      </c>
      <c r="B66" s="8">
        <f>IF(ISBLANK(E66),"",LOOKUP(IF(2000+E66&gt;$G$1,1900+E66,2000+E66),Tabelle2!H:H,Tabelle2!J:J))</f>
        <v>45</v>
      </c>
      <c r="C66" s="24">
        <f t="shared" si="0"/>
      </c>
      <c r="D66" s="22" t="s">
        <v>335</v>
      </c>
      <c r="E66" s="31">
        <v>68</v>
      </c>
      <c r="F66" s="23" t="s">
        <v>32</v>
      </c>
      <c r="G66" s="17">
        <f t="shared" si="1"/>
        <v>0</v>
      </c>
      <c r="H66" s="18">
        <f t="shared" si="2"/>
        <v>0</v>
      </c>
      <c r="I66" s="19">
        <f t="shared" si="3"/>
        <v>0</v>
      </c>
      <c r="J66" s="20">
        <f>IF(I66&gt;=15,(SUM(LARGE(K66:AE66,{1;2;3;4;5;6;7;8;9;10;11;12;13;14;15}))+AF66),SUM(K66:AF66))</f>
        <v>0</v>
      </c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33">
        <f t="shared" si="4"/>
        <v>0</v>
      </c>
    </row>
    <row r="67" spans="1:33" ht="12.75">
      <c r="A67" s="9" t="s">
        <v>118</v>
      </c>
      <c r="B67" s="8">
        <f>IF(ISBLANK(E67),"",LOOKUP(IF(2000+E67&gt;$G$1,1900+E67,2000+E67),Tabelle2!H:H,Tabelle2!J:J))</f>
        <v>45</v>
      </c>
      <c r="C67" s="24">
        <f t="shared" si="0"/>
      </c>
      <c r="D67" s="22" t="s">
        <v>293</v>
      </c>
      <c r="E67" s="31">
        <v>69</v>
      </c>
      <c r="F67" s="23" t="s">
        <v>43</v>
      </c>
      <c r="G67" s="17">
        <f t="shared" si="1"/>
        <v>0</v>
      </c>
      <c r="H67" s="18">
        <f t="shared" si="2"/>
        <v>0</v>
      </c>
      <c r="I67" s="19">
        <f t="shared" si="3"/>
        <v>0</v>
      </c>
      <c r="J67" s="20">
        <f>IF(I67&gt;=15,(SUM(LARGE(K67:AE67,{1;2;3;4;5;6;7;8;9;10;11;12;13;14;15}))+AF67),SUM(K67:AF67))</f>
        <v>0</v>
      </c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33">
        <f t="shared" si="4"/>
        <v>0</v>
      </c>
    </row>
    <row r="68" spans="1:33" ht="12.75">
      <c r="A68" s="9" t="s">
        <v>118</v>
      </c>
      <c r="B68" s="8">
        <f>IF(ISBLANK(E68),"",LOOKUP(IF(2000+E68&gt;$G$1,1900+E68,2000+E68),Tabelle2!H:H,Tabelle2!J:J))</f>
        <v>45</v>
      </c>
      <c r="C68" s="24">
        <f t="shared" si="0"/>
      </c>
      <c r="D68" s="22" t="s">
        <v>301</v>
      </c>
      <c r="E68" s="31">
        <v>69</v>
      </c>
      <c r="F68" s="23" t="s">
        <v>21</v>
      </c>
      <c r="G68" s="17">
        <f t="shared" si="1"/>
        <v>0</v>
      </c>
      <c r="H68" s="18">
        <f t="shared" si="2"/>
        <v>0</v>
      </c>
      <c r="I68" s="19">
        <f t="shared" si="3"/>
        <v>0</v>
      </c>
      <c r="J68" s="20">
        <f>IF(I68&gt;=15,(SUM(LARGE(K68:AE68,{1;2;3;4;5;6;7;8;9;10;11;12;13;14;15}))+AF68),SUM(K68:AF68))</f>
        <v>0</v>
      </c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33">
        <f t="shared" si="4"/>
        <v>0</v>
      </c>
    </row>
    <row r="69" spans="1:33" ht="12.75">
      <c r="A69" s="9" t="s">
        <v>118</v>
      </c>
      <c r="B69" s="8">
        <f>IF(ISBLANK(E69),"",LOOKUP(IF(2000+E69&gt;$G$1,1900+E69,2000+E69),Tabelle2!H:H,Tabelle2!J:J))</f>
        <v>40</v>
      </c>
      <c r="C69" s="24">
        <f t="shared" si="0"/>
        <v>1</v>
      </c>
      <c r="D69" s="22" t="s">
        <v>157</v>
      </c>
      <c r="E69" s="31">
        <v>71</v>
      </c>
      <c r="F69" s="23" t="s">
        <v>136</v>
      </c>
      <c r="G69" s="17">
        <f t="shared" si="1"/>
        <v>276</v>
      </c>
      <c r="H69" s="18">
        <f t="shared" si="2"/>
        <v>11</v>
      </c>
      <c r="I69" s="19">
        <f t="shared" si="3"/>
        <v>11</v>
      </c>
      <c r="J69" s="20">
        <f>IF(I69&gt;=15,(SUM(LARGE(K69:AE69,{1;2;3;4;5;6;7;8;9;10;11;12;13;14;15}))+AF69),SUM(K69:AF69))</f>
        <v>265</v>
      </c>
      <c r="K69" s="119">
        <v>23</v>
      </c>
      <c r="L69" s="119"/>
      <c r="M69" s="119"/>
      <c r="N69" s="119">
        <v>25</v>
      </c>
      <c r="O69" s="119">
        <v>25</v>
      </c>
      <c r="P69" s="119">
        <v>25</v>
      </c>
      <c r="Q69" s="119">
        <v>25</v>
      </c>
      <c r="R69" s="119">
        <v>25</v>
      </c>
      <c r="S69" s="119"/>
      <c r="T69" s="119">
        <v>23</v>
      </c>
      <c r="U69" s="119">
        <v>23</v>
      </c>
      <c r="V69" s="119">
        <v>23</v>
      </c>
      <c r="W69" s="119"/>
      <c r="X69" s="119"/>
      <c r="Y69" s="119">
        <v>25</v>
      </c>
      <c r="Z69" s="119"/>
      <c r="AA69" s="119">
        <v>23</v>
      </c>
      <c r="AB69" s="119"/>
      <c r="AC69" s="119"/>
      <c r="AD69" s="119"/>
      <c r="AE69" s="119"/>
      <c r="AF69" s="121"/>
      <c r="AG69" s="33">
        <f t="shared" si="4"/>
        <v>0</v>
      </c>
    </row>
    <row r="70" spans="1:33" ht="12.75">
      <c r="A70" s="9" t="s">
        <v>118</v>
      </c>
      <c r="B70" s="8">
        <f>IF(ISBLANK(E70),"",LOOKUP(IF(2000+E70&gt;$G$1,1900+E70,2000+E70),Tabelle2!H:H,Tabelle2!J:J))</f>
        <v>40</v>
      </c>
      <c r="C70" s="24">
        <f t="shared" si="0"/>
        <v>2</v>
      </c>
      <c r="D70" s="22" t="s">
        <v>169</v>
      </c>
      <c r="E70" s="31">
        <v>72</v>
      </c>
      <c r="F70" s="23" t="s">
        <v>62</v>
      </c>
      <c r="G70" s="17">
        <f t="shared" si="1"/>
        <v>266</v>
      </c>
      <c r="H70" s="18">
        <f t="shared" si="2"/>
        <v>11</v>
      </c>
      <c r="I70" s="19">
        <f t="shared" si="3"/>
        <v>11</v>
      </c>
      <c r="J70" s="20">
        <f>IF(I70&gt;=15,(SUM(LARGE(K70:AE70,{1;2;3;4;5;6;7;8;9;10;11;12;13;14;15}))+AF70),SUM(K70:AF70))</f>
        <v>255</v>
      </c>
      <c r="K70" s="119">
        <v>25</v>
      </c>
      <c r="L70" s="119"/>
      <c r="M70" s="119"/>
      <c r="N70" s="119"/>
      <c r="O70" s="119">
        <v>23</v>
      </c>
      <c r="P70" s="119">
        <v>23</v>
      </c>
      <c r="Q70" s="119">
        <v>20</v>
      </c>
      <c r="R70" s="119">
        <v>23</v>
      </c>
      <c r="S70" s="119"/>
      <c r="T70" s="119"/>
      <c r="U70" s="119"/>
      <c r="V70" s="119"/>
      <c r="W70" s="119"/>
      <c r="X70" s="119">
        <v>25</v>
      </c>
      <c r="Y70" s="119">
        <v>23</v>
      </c>
      <c r="Z70" s="119">
        <v>25</v>
      </c>
      <c r="AA70" s="119">
        <v>20</v>
      </c>
      <c r="AB70" s="119">
        <v>23</v>
      </c>
      <c r="AC70" s="119">
        <v>25</v>
      </c>
      <c r="AD70" s="119"/>
      <c r="AE70" s="61"/>
      <c r="AF70" s="34"/>
      <c r="AG70" s="33">
        <f t="shared" si="4"/>
        <v>0</v>
      </c>
    </row>
    <row r="71" spans="1:33" ht="12.75">
      <c r="A71" s="9" t="s">
        <v>118</v>
      </c>
      <c r="B71" s="8">
        <f>IF(ISBLANK(E71),"",LOOKUP(IF(2000+E71&gt;$G$1,1900+E71,2000+E71),Tabelle2!H:H,Tabelle2!J:J))</f>
        <v>40</v>
      </c>
      <c r="C71" s="24">
        <f t="shared" si="0"/>
        <v>3</v>
      </c>
      <c r="D71" s="22" t="s">
        <v>258</v>
      </c>
      <c r="E71" s="31">
        <v>71</v>
      </c>
      <c r="F71" s="23" t="s">
        <v>25</v>
      </c>
      <c r="G71" s="17">
        <f t="shared" si="1"/>
        <v>199</v>
      </c>
      <c r="H71" s="18">
        <f t="shared" si="2"/>
        <v>9</v>
      </c>
      <c r="I71" s="19">
        <f t="shared" si="3"/>
        <v>9</v>
      </c>
      <c r="J71" s="20">
        <f>IF(I71&gt;=15,(SUM(LARGE(K71:AE71,{1;2;3;4;5;6;7;8;9;10;11;12;13;14;15}))+AF71),SUM(K71:AF71))</f>
        <v>190</v>
      </c>
      <c r="K71" s="119">
        <v>21</v>
      </c>
      <c r="L71" s="119">
        <v>20</v>
      </c>
      <c r="M71" s="119"/>
      <c r="N71" s="119"/>
      <c r="O71" s="119">
        <v>22</v>
      </c>
      <c r="P71" s="119"/>
      <c r="Q71" s="119"/>
      <c r="R71" s="119"/>
      <c r="S71" s="119"/>
      <c r="T71" s="119"/>
      <c r="U71" s="119"/>
      <c r="V71" s="119"/>
      <c r="W71" s="119"/>
      <c r="X71" s="119">
        <v>23</v>
      </c>
      <c r="Y71" s="119">
        <v>22</v>
      </c>
      <c r="Z71" s="119">
        <v>20</v>
      </c>
      <c r="AA71" s="119">
        <v>17</v>
      </c>
      <c r="AB71" s="119">
        <v>22</v>
      </c>
      <c r="AC71" s="119">
        <v>23</v>
      </c>
      <c r="AD71" s="119"/>
      <c r="AE71" s="61"/>
      <c r="AF71" s="34"/>
      <c r="AG71" s="33">
        <f t="shared" si="4"/>
        <v>0</v>
      </c>
    </row>
    <row r="72" spans="1:33" ht="12.75">
      <c r="A72" s="9" t="s">
        <v>118</v>
      </c>
      <c r="B72" s="8">
        <f>IF(ISBLANK(E72),"",LOOKUP(IF(2000+E72&gt;$G$1,1900+E72,2000+E72),Tabelle2!H:H,Tabelle2!J:J))</f>
        <v>40</v>
      </c>
      <c r="C72" s="24">
        <f aca="true" t="shared" si="5" ref="C72:C135">IF(G72&gt;=1,SUMPRODUCT(($A$8:$A$498=A72)*($B$8:$B$498=B72)*($G$8:$G$498&gt;G72))+1,"")</f>
        <v>4</v>
      </c>
      <c r="D72" s="22" t="s">
        <v>235</v>
      </c>
      <c r="E72" s="31">
        <v>70</v>
      </c>
      <c r="F72" s="23" t="s">
        <v>146</v>
      </c>
      <c r="G72" s="17">
        <f aca="true" t="shared" si="6" ref="G72:G135">H72+J72</f>
        <v>195</v>
      </c>
      <c r="H72" s="18">
        <f aca="true" t="shared" si="7" ref="H72:H135">COUNTIF(K72:AE72,"&gt;=1")+COUNTIF(K72:AE72,"T")</f>
        <v>10</v>
      </c>
      <c r="I72" s="19">
        <f aca="true" t="shared" si="8" ref="I72:I135">MIN(15,COUNTIF(K72:AE72,"&gt;=1"))</f>
        <v>10</v>
      </c>
      <c r="J72" s="20">
        <f>IF(I72&gt;=15,(SUM(LARGE(K72:AE72,{1;2;3;4;5;6;7;8;9;10;11;12;13;14;15}))+AF72),SUM(K72:AF72))</f>
        <v>185</v>
      </c>
      <c r="K72" s="119">
        <v>20</v>
      </c>
      <c r="L72" s="119">
        <v>13</v>
      </c>
      <c r="M72" s="119"/>
      <c r="N72" s="119">
        <v>20</v>
      </c>
      <c r="O72" s="119">
        <v>20</v>
      </c>
      <c r="P72" s="119"/>
      <c r="Q72" s="119">
        <v>15</v>
      </c>
      <c r="R72" s="119">
        <v>15</v>
      </c>
      <c r="S72" s="119"/>
      <c r="T72" s="119"/>
      <c r="U72" s="119"/>
      <c r="V72" s="119">
        <v>22</v>
      </c>
      <c r="W72" s="119"/>
      <c r="X72" s="119">
        <v>20</v>
      </c>
      <c r="Y72" s="119">
        <v>20</v>
      </c>
      <c r="Z72" s="119"/>
      <c r="AA72" s="119"/>
      <c r="AB72" s="119">
        <v>20</v>
      </c>
      <c r="AC72" s="119"/>
      <c r="AD72" s="119"/>
      <c r="AE72" s="61"/>
      <c r="AF72" s="34"/>
      <c r="AG72" s="33">
        <f aca="true" t="shared" si="9" ref="AG72:AG135">COUNTIF(K72:AE72,"&gt;=1")-I72</f>
        <v>0</v>
      </c>
    </row>
    <row r="73" spans="1:33" ht="12.75">
      <c r="A73" s="9" t="s">
        <v>118</v>
      </c>
      <c r="B73" s="8">
        <f>IF(ISBLANK(E73),"",LOOKUP(IF(2000+E73&gt;$G$1,1900+E73,2000+E73),Tabelle2!H:H,Tabelle2!J:J))</f>
        <v>40</v>
      </c>
      <c r="C73" s="24">
        <f t="shared" si="5"/>
        <v>5</v>
      </c>
      <c r="D73" s="22" t="s">
        <v>304</v>
      </c>
      <c r="E73" s="31">
        <v>70</v>
      </c>
      <c r="F73" s="23" t="s">
        <v>305</v>
      </c>
      <c r="G73" s="17">
        <f t="shared" si="6"/>
        <v>159</v>
      </c>
      <c r="H73" s="18">
        <f t="shared" si="7"/>
        <v>8</v>
      </c>
      <c r="I73" s="19">
        <f t="shared" si="8"/>
        <v>8</v>
      </c>
      <c r="J73" s="20">
        <f>IF(I73&gt;=15,(SUM(LARGE(K73:AE73,{1;2;3;4;5;6;7;8;9;10;11;12;13;14;15}))+AF73),SUM(K73:AF73))</f>
        <v>151</v>
      </c>
      <c r="K73" s="119"/>
      <c r="L73" s="119">
        <v>15</v>
      </c>
      <c r="M73" s="119"/>
      <c r="N73" s="119"/>
      <c r="O73" s="119"/>
      <c r="P73" s="119">
        <v>20</v>
      </c>
      <c r="Q73" s="119">
        <v>18</v>
      </c>
      <c r="R73" s="119"/>
      <c r="S73" s="119">
        <v>20</v>
      </c>
      <c r="T73" s="119"/>
      <c r="U73" s="119"/>
      <c r="V73" s="119"/>
      <c r="W73" s="119"/>
      <c r="X73" s="119">
        <v>22</v>
      </c>
      <c r="Y73" s="119">
        <v>18</v>
      </c>
      <c r="Z73" s="119"/>
      <c r="AA73" s="119">
        <v>18</v>
      </c>
      <c r="AB73" s="119"/>
      <c r="AC73" s="119">
        <v>20</v>
      </c>
      <c r="AD73" s="119"/>
      <c r="AE73" s="61"/>
      <c r="AF73" s="34"/>
      <c r="AG73" s="33">
        <f t="shared" si="9"/>
        <v>0</v>
      </c>
    </row>
    <row r="74" spans="1:33" ht="12.75">
      <c r="A74" s="9" t="s">
        <v>118</v>
      </c>
      <c r="B74" s="8">
        <f>IF(ISBLANK(E74),"",LOOKUP(IF(2000+E74&gt;$G$1,1900+E74,2000+E74),Tabelle2!H:H,Tabelle2!J:J))</f>
        <v>40</v>
      </c>
      <c r="C74" s="24">
        <f t="shared" si="5"/>
        <v>6</v>
      </c>
      <c r="D74" s="22" t="s">
        <v>261</v>
      </c>
      <c r="E74" s="31">
        <v>74</v>
      </c>
      <c r="F74" s="23" t="s">
        <v>147</v>
      </c>
      <c r="G74" s="17">
        <f t="shared" si="6"/>
        <v>156</v>
      </c>
      <c r="H74" s="18">
        <f t="shared" si="7"/>
        <v>6</v>
      </c>
      <c r="I74" s="19">
        <f t="shared" si="8"/>
        <v>6</v>
      </c>
      <c r="J74" s="20">
        <f>IF(I74&gt;=15,(SUM(LARGE(K74:AE74,{1;2;3;4;5;6;7;8;9;10;11;12;13;14;15}))+AF74),SUM(K74:AF74))</f>
        <v>150</v>
      </c>
      <c r="K74" s="119">
        <v>25</v>
      </c>
      <c r="L74" s="119"/>
      <c r="M74" s="119"/>
      <c r="N74" s="119"/>
      <c r="O74" s="119"/>
      <c r="P74" s="119"/>
      <c r="Q74" s="119"/>
      <c r="R74" s="119"/>
      <c r="S74" s="119"/>
      <c r="T74" s="119">
        <v>25</v>
      </c>
      <c r="U74" s="119">
        <v>25</v>
      </c>
      <c r="V74" s="119">
        <v>25</v>
      </c>
      <c r="W74" s="119"/>
      <c r="X74" s="119"/>
      <c r="Y74" s="119"/>
      <c r="Z74" s="119"/>
      <c r="AA74" s="119">
        <v>25</v>
      </c>
      <c r="AB74" s="119">
        <v>25</v>
      </c>
      <c r="AC74" s="119"/>
      <c r="AD74" s="119"/>
      <c r="AE74" s="61"/>
      <c r="AF74" s="34"/>
      <c r="AG74" s="33">
        <f t="shared" si="9"/>
        <v>0</v>
      </c>
    </row>
    <row r="75" spans="1:33" ht="12.75">
      <c r="A75" s="9" t="s">
        <v>118</v>
      </c>
      <c r="B75" s="8">
        <f>IF(ISBLANK(E75),"",LOOKUP(IF(2000+E75&gt;$G$1,1900+E75,2000+E75),Tabelle2!H:H,Tabelle2!J:J))</f>
        <v>40</v>
      </c>
      <c r="C75" s="24">
        <f t="shared" si="5"/>
        <v>7</v>
      </c>
      <c r="D75" s="22" t="s">
        <v>338</v>
      </c>
      <c r="E75" s="31">
        <v>73</v>
      </c>
      <c r="F75" s="23" t="s">
        <v>170</v>
      </c>
      <c r="G75" s="17">
        <f t="shared" si="6"/>
        <v>17</v>
      </c>
      <c r="H75" s="18">
        <f t="shared" si="7"/>
        <v>1</v>
      </c>
      <c r="I75" s="19">
        <f t="shared" si="8"/>
        <v>1</v>
      </c>
      <c r="J75" s="20">
        <f>IF(I75&gt;=15,(SUM(LARGE(K75:AE75,{1;2;3;4;5;6;7;8;9;10;11;12;13;14;15}))+AF75),SUM(K75:AF75))</f>
        <v>16</v>
      </c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>
        <v>16</v>
      </c>
      <c r="AB75" s="119"/>
      <c r="AC75" s="119"/>
      <c r="AD75" s="119"/>
      <c r="AE75" s="61"/>
      <c r="AF75" s="34"/>
      <c r="AG75" s="33">
        <f t="shared" si="9"/>
        <v>0</v>
      </c>
    </row>
    <row r="76" spans="1:33" ht="12.75">
      <c r="A76" s="9" t="s">
        <v>118</v>
      </c>
      <c r="B76" s="8">
        <f>IF(ISBLANK(E76),"",LOOKUP(IF(2000+E76&gt;$G$1,1900+E76,2000+E76),Tabelle2!H:H,Tabelle2!J:J))</f>
        <v>40</v>
      </c>
      <c r="C76" s="24">
        <f t="shared" si="5"/>
        <v>8</v>
      </c>
      <c r="D76" s="22" t="s">
        <v>384</v>
      </c>
      <c r="E76" s="31">
        <v>70</v>
      </c>
      <c r="F76" s="23" t="s">
        <v>17</v>
      </c>
      <c r="G76" s="17">
        <f t="shared" si="6"/>
        <v>16</v>
      </c>
      <c r="H76" s="18">
        <f t="shared" si="7"/>
        <v>1</v>
      </c>
      <c r="I76" s="19">
        <f t="shared" si="8"/>
        <v>1</v>
      </c>
      <c r="J76" s="20">
        <f>IF(I76&gt;=15,(SUM(LARGE(K76:AE76,{1;2;3;4;5;6;7;8;9;10;11;12;13;14;15}))+AF76),SUM(K76:AF76))</f>
        <v>15</v>
      </c>
      <c r="K76" s="121"/>
      <c r="L76" s="121"/>
      <c r="M76" s="121">
        <v>15</v>
      </c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33">
        <f t="shared" si="9"/>
        <v>0</v>
      </c>
    </row>
    <row r="77" spans="1:33" ht="12.75">
      <c r="A77" s="9" t="s">
        <v>118</v>
      </c>
      <c r="B77" s="8">
        <f>IF(ISBLANK(E77),"",LOOKUP(IF(2000+E77&gt;$G$1,1900+E77,2000+E77),Tabelle2!H:H,Tabelle2!J:J))</f>
        <v>40</v>
      </c>
      <c r="C77" s="24">
        <f t="shared" si="5"/>
        <v>8</v>
      </c>
      <c r="D77" s="22" t="s">
        <v>254</v>
      </c>
      <c r="E77" s="31">
        <v>70</v>
      </c>
      <c r="F77" s="23" t="s">
        <v>21</v>
      </c>
      <c r="G77" s="17">
        <f t="shared" si="6"/>
        <v>16</v>
      </c>
      <c r="H77" s="18">
        <f t="shared" si="7"/>
        <v>1</v>
      </c>
      <c r="I77" s="19">
        <f t="shared" si="8"/>
        <v>1</v>
      </c>
      <c r="J77" s="20">
        <f>IF(I77&gt;=15,(SUM(LARGE(K77:AE77,{1;2;3;4;5;6;7;8;9;10;11;12;13;14;15}))+AF77),SUM(K77:AF77))</f>
        <v>15</v>
      </c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>
        <v>15</v>
      </c>
      <c r="AB77" s="119"/>
      <c r="AC77" s="119"/>
      <c r="AD77" s="119"/>
      <c r="AE77" s="61"/>
      <c r="AF77" s="34"/>
      <c r="AG77" s="33">
        <f t="shared" si="9"/>
        <v>0</v>
      </c>
    </row>
    <row r="78" spans="1:33" ht="12.75">
      <c r="A78" s="9" t="s">
        <v>118</v>
      </c>
      <c r="B78" s="8">
        <f>IF(ISBLANK(E78),"",LOOKUP(IF(2000+E78&gt;$G$1,1900+E78,2000+E78),Tabelle2!H:H,Tabelle2!J:J))</f>
        <v>40</v>
      </c>
      <c r="C78" s="24">
        <f t="shared" si="5"/>
        <v>10</v>
      </c>
      <c r="D78" s="132" t="s">
        <v>436</v>
      </c>
      <c r="E78" s="31">
        <v>71</v>
      </c>
      <c r="F78" s="23" t="s">
        <v>26</v>
      </c>
      <c r="G78" s="17">
        <f t="shared" si="6"/>
        <v>14</v>
      </c>
      <c r="H78" s="18">
        <f t="shared" si="7"/>
        <v>1</v>
      </c>
      <c r="I78" s="19">
        <f t="shared" si="8"/>
        <v>1</v>
      </c>
      <c r="J78" s="20">
        <f>IF(I78&gt;=15,(SUM(LARGE(K78:AE78,{1;2;3;4;5;6;7;8;9;10;11;12;13;14;15}))+AF78),SUM(K78:AF78))</f>
        <v>13</v>
      </c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>
        <v>13</v>
      </c>
      <c r="AB78" s="61"/>
      <c r="AC78" s="61"/>
      <c r="AD78" s="61"/>
      <c r="AE78" s="61"/>
      <c r="AF78" s="34"/>
      <c r="AG78" s="33">
        <f t="shared" si="9"/>
        <v>0</v>
      </c>
    </row>
    <row r="79" spans="1:33" ht="12.75">
      <c r="A79" s="9" t="s">
        <v>118</v>
      </c>
      <c r="B79" s="8">
        <f>IF(ISBLANK(E79),"",LOOKUP(IF(2000+E79&gt;$G$1,1900+E79,2000+E79),Tabelle2!H:H,Tabelle2!J:J))</f>
        <v>40</v>
      </c>
      <c r="C79" s="24">
        <f t="shared" si="5"/>
      </c>
      <c r="D79" s="22" t="s">
        <v>131</v>
      </c>
      <c r="E79" s="31">
        <v>71</v>
      </c>
      <c r="F79" s="23" t="s">
        <v>23</v>
      </c>
      <c r="G79" s="17">
        <f t="shared" si="6"/>
        <v>0</v>
      </c>
      <c r="H79" s="18">
        <f t="shared" si="7"/>
        <v>0</v>
      </c>
      <c r="I79" s="19">
        <f t="shared" si="8"/>
        <v>0</v>
      </c>
      <c r="J79" s="20">
        <f>IF(I79&gt;=15,(SUM(LARGE(K79:AE79,{1;2;3;4;5;6;7;8;9;10;11;12;13;14;15}))+AF79),SUM(K79:AF79))</f>
        <v>0</v>
      </c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61"/>
      <c r="AF79" s="34"/>
      <c r="AG79" s="33">
        <f t="shared" si="9"/>
        <v>0</v>
      </c>
    </row>
    <row r="80" spans="1:33" ht="12.75">
      <c r="A80" s="9" t="s">
        <v>118</v>
      </c>
      <c r="B80" s="8">
        <f>IF(ISBLANK(E80),"",LOOKUP(IF(2000+E80&gt;$G$1,1900+E80,2000+E80),Tabelle2!H:H,Tabelle2!J:J))</f>
        <v>40</v>
      </c>
      <c r="C80" s="24">
        <f t="shared" si="5"/>
      </c>
      <c r="D80" s="22" t="s">
        <v>333</v>
      </c>
      <c r="E80" s="31">
        <v>73</v>
      </c>
      <c r="F80" s="23" t="s">
        <v>22</v>
      </c>
      <c r="G80" s="17">
        <f t="shared" si="6"/>
        <v>0</v>
      </c>
      <c r="H80" s="18">
        <f t="shared" si="7"/>
        <v>0</v>
      </c>
      <c r="I80" s="19">
        <f t="shared" si="8"/>
        <v>0</v>
      </c>
      <c r="J80" s="20">
        <f>IF(I80&gt;=15,(SUM(LARGE(K80:AE80,{1;2;3;4;5;6;7;8;9;10;11;12;13;14;15}))+AF80),SUM(K80:AF80))</f>
        <v>0</v>
      </c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61"/>
      <c r="AF80" s="34"/>
      <c r="AG80" s="33">
        <f t="shared" si="9"/>
        <v>0</v>
      </c>
    </row>
    <row r="81" spans="1:33" ht="12.75">
      <c r="A81" s="9" t="s">
        <v>118</v>
      </c>
      <c r="B81" s="8">
        <f>IF(ISBLANK(E81),"",LOOKUP(IF(2000+E81&gt;$G$1,1900+E81,2000+E81),Tabelle2!H:H,Tabelle2!J:J))</f>
        <v>35</v>
      </c>
      <c r="C81" s="24">
        <f t="shared" si="5"/>
        <v>1</v>
      </c>
      <c r="D81" s="22" t="s">
        <v>236</v>
      </c>
      <c r="E81" s="31">
        <v>76</v>
      </c>
      <c r="F81" s="23" t="s">
        <v>43</v>
      </c>
      <c r="G81" s="17">
        <f t="shared" si="6"/>
        <v>229</v>
      </c>
      <c r="H81" s="18">
        <f t="shared" si="7"/>
        <v>9</v>
      </c>
      <c r="I81" s="19">
        <f t="shared" si="8"/>
        <v>9</v>
      </c>
      <c r="J81" s="20">
        <f>IF(I81&gt;=15,(SUM(LARGE(K81:AE81,{1;2;3;4;5;6;7;8;9;10;11;12;13;14;15}))+AF81),SUM(K81:AF81))</f>
        <v>220</v>
      </c>
      <c r="K81" s="119">
        <v>25</v>
      </c>
      <c r="L81" s="119">
        <v>25</v>
      </c>
      <c r="M81" s="119"/>
      <c r="N81" s="119">
        <v>25</v>
      </c>
      <c r="O81" s="119">
        <v>25</v>
      </c>
      <c r="P81" s="119"/>
      <c r="Q81" s="119"/>
      <c r="R81" s="119"/>
      <c r="S81" s="119"/>
      <c r="T81" s="119"/>
      <c r="U81" s="119">
        <v>25</v>
      </c>
      <c r="V81" s="119"/>
      <c r="W81" s="119"/>
      <c r="X81" s="119">
        <v>25</v>
      </c>
      <c r="Y81" s="119"/>
      <c r="Z81" s="119">
        <v>25</v>
      </c>
      <c r="AA81" s="61">
        <v>20</v>
      </c>
      <c r="AB81" s="61"/>
      <c r="AC81" s="61">
        <v>25</v>
      </c>
      <c r="AD81" s="61"/>
      <c r="AE81" s="61"/>
      <c r="AF81" s="34"/>
      <c r="AG81" s="33">
        <f t="shared" si="9"/>
        <v>0</v>
      </c>
    </row>
    <row r="82" spans="1:33" ht="12.75">
      <c r="A82" s="9" t="s">
        <v>118</v>
      </c>
      <c r="B82" s="8">
        <f>IF(ISBLANK(E82),"",LOOKUP(IF(2000+E82&gt;$G$1,1900+E82,2000+E82),Tabelle2!H:H,Tabelle2!J:J))</f>
        <v>35</v>
      </c>
      <c r="C82" s="24">
        <f t="shared" si="5"/>
        <v>2</v>
      </c>
      <c r="D82" s="132" t="s">
        <v>445</v>
      </c>
      <c r="E82" s="31">
        <v>75</v>
      </c>
      <c r="F82" s="23" t="s">
        <v>170</v>
      </c>
      <c r="G82" s="17">
        <f t="shared" si="6"/>
        <v>26</v>
      </c>
      <c r="H82" s="18">
        <f t="shared" si="7"/>
        <v>1</v>
      </c>
      <c r="I82" s="19">
        <f t="shared" si="8"/>
        <v>1</v>
      </c>
      <c r="J82" s="20">
        <f>IF(I82&gt;=15,(SUM(LARGE(K82:AE82,{1;2;3;4;5;6;7;8;9;10;11;12;13;14;15}))+AF82),SUM(K82:AF82))</f>
        <v>25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>
        <v>25</v>
      </c>
      <c r="AB82" s="61"/>
      <c r="AC82" s="61"/>
      <c r="AD82" s="61"/>
      <c r="AE82" s="61"/>
      <c r="AF82" s="34"/>
      <c r="AG82" s="33">
        <f t="shared" si="9"/>
        <v>0</v>
      </c>
    </row>
    <row r="83" spans="1:33" ht="12.75" customHeight="1">
      <c r="A83" s="9" t="s">
        <v>118</v>
      </c>
      <c r="B83" s="8">
        <f>IF(ISBLANK(E83),"",LOOKUP(IF(2000+E83&gt;$G$1,1900+E83,2000+E83),Tabelle2!H:H,Tabelle2!J:J))</f>
        <v>35</v>
      </c>
      <c r="C83" s="24">
        <f t="shared" si="5"/>
        <v>3</v>
      </c>
      <c r="D83" s="132" t="s">
        <v>446</v>
      </c>
      <c r="E83" s="31">
        <v>75</v>
      </c>
      <c r="F83" s="23" t="s">
        <v>170</v>
      </c>
      <c r="G83" s="17">
        <f t="shared" si="6"/>
        <v>24</v>
      </c>
      <c r="H83" s="18">
        <f t="shared" si="7"/>
        <v>1</v>
      </c>
      <c r="I83" s="19">
        <f t="shared" si="8"/>
        <v>1</v>
      </c>
      <c r="J83" s="20">
        <f>IF(I83&gt;=15,(SUM(LARGE(K83:AE83,{1;2;3;4;5;6;7;8;9;10;11;12;13;14;15}))+AF83),SUM(K83:AF83))</f>
        <v>23</v>
      </c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>
        <v>23</v>
      </c>
      <c r="AB83" s="61"/>
      <c r="AC83" s="61"/>
      <c r="AD83" s="61"/>
      <c r="AE83" s="61"/>
      <c r="AF83" s="34"/>
      <c r="AG83" s="33">
        <f t="shared" si="9"/>
        <v>0</v>
      </c>
    </row>
    <row r="84" spans="1:33" ht="12.75">
      <c r="A84" s="9" t="s">
        <v>118</v>
      </c>
      <c r="B84" s="8">
        <f>IF(ISBLANK(E84),"",LOOKUP(IF(2000+E84&gt;$G$1,1900+E84,2000+E84),Tabelle2!H:H,Tabelle2!J:J))</f>
        <v>35</v>
      </c>
      <c r="C84" s="24">
        <f t="shared" si="5"/>
        <v>4</v>
      </c>
      <c r="D84" s="22" t="s">
        <v>392</v>
      </c>
      <c r="E84" s="31">
        <v>79</v>
      </c>
      <c r="F84" s="23" t="s">
        <v>246</v>
      </c>
      <c r="G84" s="17">
        <f t="shared" si="6"/>
        <v>21</v>
      </c>
      <c r="H84" s="18">
        <f t="shared" si="7"/>
        <v>1</v>
      </c>
      <c r="I84" s="19">
        <f t="shared" si="8"/>
        <v>1</v>
      </c>
      <c r="J84" s="20">
        <f>IF(I84&gt;=15,(SUM(LARGE(K84:AE84,{1;2;3;4;5;6;7;8;9;10;11;12;13;14;15}))+AF84),SUM(K84:AF84))</f>
        <v>20</v>
      </c>
      <c r="K84" s="121"/>
      <c r="L84" s="121"/>
      <c r="M84" s="121"/>
      <c r="N84" s="121"/>
      <c r="O84" s="121">
        <v>20</v>
      </c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61"/>
      <c r="AB84" s="61"/>
      <c r="AC84" s="61"/>
      <c r="AD84" s="61"/>
      <c r="AE84" s="61"/>
      <c r="AF84" s="34"/>
      <c r="AG84" s="33">
        <f t="shared" si="9"/>
        <v>0</v>
      </c>
    </row>
    <row r="85" spans="1:33" ht="12.75">
      <c r="A85" s="9" t="s">
        <v>118</v>
      </c>
      <c r="B85" s="8">
        <f>IF(ISBLANK(E85),"",LOOKUP(IF(2000+E85&gt;$G$1,1900+E85,2000+E85),Tabelle2!H:H,Tabelle2!J:J))</f>
        <v>35</v>
      </c>
      <c r="C85" s="24">
        <f t="shared" si="5"/>
        <v>4</v>
      </c>
      <c r="D85" s="22" t="s">
        <v>402</v>
      </c>
      <c r="E85" s="31">
        <v>77</v>
      </c>
      <c r="F85" s="23"/>
      <c r="G85" s="17">
        <f t="shared" si="6"/>
        <v>21</v>
      </c>
      <c r="H85" s="18">
        <f t="shared" si="7"/>
        <v>1</v>
      </c>
      <c r="I85" s="19">
        <f t="shared" si="8"/>
        <v>1</v>
      </c>
      <c r="J85" s="20">
        <f>IF(I85&gt;=15,(SUM(LARGE(K85:AE85,{1;2;3;4;5;6;7;8;9;10;11;12;13;14;15}))+AF85),SUM(K85:AF85))</f>
        <v>20</v>
      </c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>
        <v>20</v>
      </c>
      <c r="X85" s="121"/>
      <c r="Y85" s="121"/>
      <c r="Z85" s="121"/>
      <c r="AA85" s="61"/>
      <c r="AB85" s="61"/>
      <c r="AC85" s="61"/>
      <c r="AD85" s="61"/>
      <c r="AE85" s="61"/>
      <c r="AF85" s="34"/>
      <c r="AG85" s="33">
        <f t="shared" si="9"/>
        <v>0</v>
      </c>
    </row>
    <row r="86" spans="1:33" ht="12.75">
      <c r="A86" s="9" t="s">
        <v>118</v>
      </c>
      <c r="B86" s="8">
        <f>IF(ISBLANK(E86),"",LOOKUP(IF(2000+E86&gt;$G$1,1900+E86,2000+E86),Tabelle2!H:H,Tabelle2!J:J))</f>
        <v>35</v>
      </c>
      <c r="C86" s="24">
        <f t="shared" si="5"/>
        <v>6</v>
      </c>
      <c r="D86" s="22" t="s">
        <v>253</v>
      </c>
      <c r="E86" s="31">
        <v>79</v>
      </c>
      <c r="F86" s="23" t="s">
        <v>58</v>
      </c>
      <c r="G86" s="17">
        <f t="shared" si="6"/>
        <v>14</v>
      </c>
      <c r="H86" s="18">
        <f t="shared" si="7"/>
        <v>1</v>
      </c>
      <c r="I86" s="19">
        <f t="shared" si="8"/>
        <v>1</v>
      </c>
      <c r="J86" s="20">
        <f>IF(I86&gt;=15,(SUM(LARGE(K86:AE86,{1;2;3;4;5;6;7;8;9;10;11;12;13;14;15}))+AF86),SUM(K86:AF86))</f>
        <v>13</v>
      </c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61">
        <v>13</v>
      </c>
      <c r="AB86" s="61"/>
      <c r="AC86" s="61"/>
      <c r="AD86" s="61"/>
      <c r="AE86" s="61"/>
      <c r="AF86" s="34"/>
      <c r="AG86" s="33">
        <f t="shared" si="9"/>
        <v>0</v>
      </c>
    </row>
    <row r="87" spans="1:33" ht="12.75">
      <c r="A87" s="9" t="s">
        <v>118</v>
      </c>
      <c r="B87" s="8">
        <f>IF(ISBLANK(E87),"",LOOKUP(IF(2000+E87&gt;$G$1,1900+E87,2000+E87),Tabelle2!H:H,Tabelle2!J:J))</f>
        <v>35</v>
      </c>
      <c r="C87" s="24">
        <f t="shared" si="5"/>
      </c>
      <c r="D87" s="22" t="s">
        <v>326</v>
      </c>
      <c r="E87" s="31">
        <v>77</v>
      </c>
      <c r="F87" s="23" t="s">
        <v>324</v>
      </c>
      <c r="G87" s="17">
        <f t="shared" si="6"/>
        <v>0</v>
      </c>
      <c r="H87" s="18">
        <f t="shared" si="7"/>
        <v>0</v>
      </c>
      <c r="I87" s="19">
        <f t="shared" si="8"/>
        <v>0</v>
      </c>
      <c r="J87" s="20">
        <f>IF(I87&gt;=15,(SUM(LARGE(K87:AE87,{1;2;3;4;5;6;7;8;9;10;11;12;13;14;15}))+AF87),SUM(K87:AF87))</f>
        <v>0</v>
      </c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61"/>
      <c r="AB87" s="61"/>
      <c r="AC87" s="61"/>
      <c r="AD87" s="61"/>
      <c r="AE87" s="61"/>
      <c r="AF87" s="34"/>
      <c r="AG87" s="33">
        <f t="shared" si="9"/>
        <v>0</v>
      </c>
    </row>
    <row r="88" spans="1:33" ht="12.75">
      <c r="A88" s="9" t="s">
        <v>118</v>
      </c>
      <c r="B88" s="8">
        <f>IF(ISBLANK(E88),"",LOOKUP(IF(2000+E88&gt;$G$1,1900+E88,2000+E88),Tabelle2!H:H,Tabelle2!J:J))</f>
        <v>35</v>
      </c>
      <c r="C88" s="24">
        <f t="shared" si="5"/>
      </c>
      <c r="D88" s="22" t="s">
        <v>158</v>
      </c>
      <c r="E88" s="31">
        <v>79</v>
      </c>
      <c r="F88" s="23" t="s">
        <v>127</v>
      </c>
      <c r="G88" s="17">
        <f t="shared" si="6"/>
        <v>0</v>
      </c>
      <c r="H88" s="18">
        <f t="shared" si="7"/>
        <v>0</v>
      </c>
      <c r="I88" s="19">
        <f t="shared" si="8"/>
        <v>0</v>
      </c>
      <c r="J88" s="20">
        <f>IF(I88&gt;=15,(SUM(LARGE(K88:AE88,{1;2;3;4;5;6;7;8;9;10;11;12;13;14;15}))+AF88),SUM(K88:AF88))</f>
        <v>0</v>
      </c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61"/>
      <c r="AB88" s="61"/>
      <c r="AC88" s="61"/>
      <c r="AD88" s="61"/>
      <c r="AE88" s="61"/>
      <c r="AF88" s="34"/>
      <c r="AG88" s="33">
        <f t="shared" si="9"/>
        <v>0</v>
      </c>
    </row>
    <row r="89" spans="1:33" ht="12.75">
      <c r="A89" s="9" t="s">
        <v>118</v>
      </c>
      <c r="B89" s="8">
        <f>IF(ISBLANK(E89),"",LOOKUP(IF(2000+E89&gt;$G$1,1900+E89,2000+E89),Tabelle2!H:H,Tabelle2!J:J))</f>
        <v>30</v>
      </c>
      <c r="C89" s="24">
        <f t="shared" si="5"/>
        <v>1</v>
      </c>
      <c r="D89" s="22" t="s">
        <v>110</v>
      </c>
      <c r="E89" s="31">
        <v>83</v>
      </c>
      <c r="F89" s="23" t="s">
        <v>43</v>
      </c>
      <c r="G89" s="17">
        <f t="shared" si="6"/>
        <v>234</v>
      </c>
      <c r="H89" s="18">
        <f t="shared" si="7"/>
        <v>9</v>
      </c>
      <c r="I89" s="19">
        <f t="shared" si="8"/>
        <v>9</v>
      </c>
      <c r="J89" s="20">
        <f>IF(I89&gt;=15,(SUM(LARGE(K89:AE89,{1;2;3;4;5;6;7;8;9;10;11;12;13;14;15}))+AF89),SUM(K89:AF89))</f>
        <v>225</v>
      </c>
      <c r="K89" s="119">
        <v>25</v>
      </c>
      <c r="L89" s="119">
        <v>25</v>
      </c>
      <c r="M89" s="119"/>
      <c r="N89" s="119"/>
      <c r="O89" s="119">
        <v>25</v>
      </c>
      <c r="P89" s="119"/>
      <c r="Q89" s="119"/>
      <c r="R89" s="119">
        <v>25</v>
      </c>
      <c r="S89" s="119"/>
      <c r="T89" s="119"/>
      <c r="U89" s="119">
        <v>25</v>
      </c>
      <c r="V89" s="119"/>
      <c r="W89" s="119"/>
      <c r="X89" s="119">
        <v>25</v>
      </c>
      <c r="Y89" s="119"/>
      <c r="Z89" s="61">
        <v>25</v>
      </c>
      <c r="AA89" s="61">
        <v>25</v>
      </c>
      <c r="AB89" s="61"/>
      <c r="AC89" s="61">
        <v>25</v>
      </c>
      <c r="AD89" s="61"/>
      <c r="AE89" s="61"/>
      <c r="AF89" s="34"/>
      <c r="AG89" s="33">
        <f t="shared" si="9"/>
        <v>0</v>
      </c>
    </row>
    <row r="90" spans="1:33" ht="12.75">
      <c r="A90" s="9" t="s">
        <v>118</v>
      </c>
      <c r="B90" s="8">
        <f>IF(ISBLANK(E90),"",LOOKUP(IF(2000+E90&gt;$G$1,1900+E90,2000+E90),Tabelle2!H:H,Tabelle2!J:J))</f>
        <v>30</v>
      </c>
      <c r="C90" s="24">
        <f t="shared" si="5"/>
        <v>2</v>
      </c>
      <c r="D90" s="22" t="s">
        <v>286</v>
      </c>
      <c r="E90" s="31">
        <v>81</v>
      </c>
      <c r="F90" s="23" t="s">
        <v>25</v>
      </c>
      <c r="G90" s="17">
        <f t="shared" si="6"/>
        <v>148</v>
      </c>
      <c r="H90" s="18">
        <f t="shared" si="7"/>
        <v>7</v>
      </c>
      <c r="I90" s="19">
        <f t="shared" si="8"/>
        <v>7</v>
      </c>
      <c r="J90" s="20">
        <f>IF(I90&gt;=15,(SUM(LARGE(K90:AE90,{1;2;3;4;5;6;7;8;9;10;11;12;13;14;15}))+AF90),SUM(K90:AF90))</f>
        <v>141</v>
      </c>
      <c r="K90" s="119"/>
      <c r="L90" s="119">
        <v>20</v>
      </c>
      <c r="M90" s="119"/>
      <c r="N90" s="119"/>
      <c r="O90" s="119"/>
      <c r="P90" s="119">
        <v>18</v>
      </c>
      <c r="Q90" s="119"/>
      <c r="R90" s="119"/>
      <c r="S90" s="119"/>
      <c r="T90" s="119"/>
      <c r="U90" s="119"/>
      <c r="V90" s="119"/>
      <c r="W90" s="119">
        <v>25</v>
      </c>
      <c r="X90" s="119"/>
      <c r="Y90" s="119">
        <v>25</v>
      </c>
      <c r="Z90" s="61">
        <v>20</v>
      </c>
      <c r="AA90" s="61">
        <v>15</v>
      </c>
      <c r="AB90" s="61"/>
      <c r="AC90" s="61">
        <v>18</v>
      </c>
      <c r="AD90" s="61"/>
      <c r="AE90" s="61"/>
      <c r="AF90" s="34"/>
      <c r="AG90" s="33">
        <f t="shared" si="9"/>
        <v>0</v>
      </c>
    </row>
    <row r="91" spans="1:33" ht="12.75">
      <c r="A91" s="9" t="s">
        <v>118</v>
      </c>
      <c r="B91" s="8">
        <f>IF(ISBLANK(E91),"",LOOKUP(IF(2000+E91&gt;$G$1,1900+E91,2000+E91),Tabelle2!H:H,Tabelle2!J:J))</f>
        <v>30</v>
      </c>
      <c r="C91" s="24">
        <f t="shared" si="5"/>
        <v>3</v>
      </c>
      <c r="D91" s="22" t="s">
        <v>309</v>
      </c>
      <c r="E91" s="31">
        <v>84</v>
      </c>
      <c r="F91" s="23" t="s">
        <v>17</v>
      </c>
      <c r="G91" s="17">
        <f t="shared" si="6"/>
        <v>37</v>
      </c>
      <c r="H91" s="18">
        <f t="shared" si="7"/>
        <v>2</v>
      </c>
      <c r="I91" s="19">
        <f t="shared" si="8"/>
        <v>2</v>
      </c>
      <c r="J91" s="20">
        <f>IF(I91&gt;=15,(SUM(LARGE(K91:AE91,{1;2;3;4;5;6;7;8;9;10;11;12;13;14;15}))+AF91),SUM(K91:AF91))</f>
        <v>35</v>
      </c>
      <c r="K91" s="121"/>
      <c r="L91" s="121"/>
      <c r="M91" s="121"/>
      <c r="N91" s="121"/>
      <c r="O91" s="121"/>
      <c r="P91" s="121">
        <v>20</v>
      </c>
      <c r="Q91" s="121">
        <v>15</v>
      </c>
      <c r="R91" s="121"/>
      <c r="S91" s="121"/>
      <c r="T91" s="121"/>
      <c r="U91" s="121"/>
      <c r="V91" s="121"/>
      <c r="W91" s="121"/>
      <c r="X91" s="121"/>
      <c r="Y91" s="121"/>
      <c r="Z91" s="61"/>
      <c r="AA91" s="61"/>
      <c r="AB91" s="61"/>
      <c r="AC91" s="61"/>
      <c r="AD91" s="61"/>
      <c r="AE91" s="61"/>
      <c r="AF91" s="34"/>
      <c r="AG91" s="33">
        <f t="shared" si="9"/>
        <v>0</v>
      </c>
    </row>
    <row r="92" spans="1:33" ht="12.75">
      <c r="A92" s="9" t="s">
        <v>118</v>
      </c>
      <c r="B92" s="8">
        <f>IF(ISBLANK(E92),"",LOOKUP(IF(2000+E92&gt;$G$1,1900+E92,2000+E92),Tabelle2!H:H,Tabelle2!J:J))</f>
        <v>30</v>
      </c>
      <c r="C92" s="24">
        <f t="shared" si="5"/>
        <v>4</v>
      </c>
      <c r="D92" s="122" t="s">
        <v>295</v>
      </c>
      <c r="E92" s="31">
        <v>83</v>
      </c>
      <c r="F92" s="23" t="s">
        <v>22</v>
      </c>
      <c r="G92" s="17">
        <f t="shared" si="6"/>
        <v>24</v>
      </c>
      <c r="H92" s="18">
        <f t="shared" si="7"/>
        <v>1</v>
      </c>
      <c r="I92" s="19">
        <f t="shared" si="8"/>
        <v>1</v>
      </c>
      <c r="J92" s="20">
        <f>IF(I92&gt;=15,(SUM(LARGE(K92:AE92,{1;2;3;4;5;6;7;8;9;10;11;12;13;14;15}))+AF92),SUM(K92:AF92))</f>
        <v>23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>
        <v>23</v>
      </c>
      <c r="AB92" s="61"/>
      <c r="AC92" s="61"/>
      <c r="AD92" s="61"/>
      <c r="AE92" s="61"/>
      <c r="AF92" s="34"/>
      <c r="AG92" s="33">
        <f t="shared" si="9"/>
        <v>0</v>
      </c>
    </row>
    <row r="93" spans="1:33" ht="12.75">
      <c r="A93" s="9" t="s">
        <v>118</v>
      </c>
      <c r="B93" s="8">
        <f>IF(ISBLANK(E93),"",LOOKUP(IF(2000+E93&gt;$G$1,1900+E93,2000+E93),Tabelle2!H:H,Tabelle2!J:J))</f>
        <v>30</v>
      </c>
      <c r="C93" s="24">
        <f t="shared" si="5"/>
        <v>5</v>
      </c>
      <c r="D93" s="22" t="s">
        <v>340</v>
      </c>
      <c r="E93" s="31">
        <v>81</v>
      </c>
      <c r="F93" s="23" t="s">
        <v>341</v>
      </c>
      <c r="G93" s="17">
        <f t="shared" si="6"/>
        <v>21</v>
      </c>
      <c r="H93" s="18">
        <f t="shared" si="7"/>
        <v>1</v>
      </c>
      <c r="I93" s="19">
        <f t="shared" si="8"/>
        <v>1</v>
      </c>
      <c r="J93" s="20">
        <f>IF(I93&gt;=15,(SUM(LARGE(K93:AE93,{1;2;3;4;5;6;7;8;9;10;11;12;13;14;15}))+AF93),SUM(K93:AF93))</f>
        <v>20</v>
      </c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61"/>
      <c r="AA93" s="61">
        <v>20</v>
      </c>
      <c r="AB93" s="61"/>
      <c r="AC93" s="61"/>
      <c r="AD93" s="61"/>
      <c r="AE93" s="61"/>
      <c r="AF93" s="34"/>
      <c r="AG93" s="33">
        <f t="shared" si="9"/>
        <v>0</v>
      </c>
    </row>
    <row r="94" spans="1:33" ht="12.75">
      <c r="A94" s="9" t="s">
        <v>118</v>
      </c>
      <c r="B94" s="8">
        <f>IF(ISBLANK(E94),"",LOOKUP(IF(2000+E94&gt;$G$1,1900+E94,2000+E94),Tabelle2!H:H,Tabelle2!J:J))</f>
        <v>30</v>
      </c>
      <c r="C94" s="24">
        <f t="shared" si="5"/>
        <v>5</v>
      </c>
      <c r="D94" s="22" t="s">
        <v>449</v>
      </c>
      <c r="E94" s="31">
        <v>83</v>
      </c>
      <c r="F94" s="23" t="s">
        <v>147</v>
      </c>
      <c r="G94" s="17">
        <f t="shared" si="6"/>
        <v>21</v>
      </c>
      <c r="H94" s="18">
        <f t="shared" si="7"/>
        <v>1</v>
      </c>
      <c r="I94" s="19">
        <f t="shared" si="8"/>
        <v>1</v>
      </c>
      <c r="J94" s="20">
        <f>IF(I94&gt;=15,(SUM(LARGE(K94:AE94,{1;2;3;4;5;6;7;8;9;10;11;12;13;14;15}))+AF94),SUM(K94:AF94))</f>
        <v>20</v>
      </c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>
        <v>20</v>
      </c>
      <c r="AD94" s="61"/>
      <c r="AE94" s="61"/>
      <c r="AF94" s="34"/>
      <c r="AG94" s="33">
        <f t="shared" si="9"/>
        <v>0</v>
      </c>
    </row>
    <row r="95" spans="1:33" ht="12.75">
      <c r="A95" s="9" t="s">
        <v>118</v>
      </c>
      <c r="B95" s="8">
        <f>IF(ISBLANK(E95),"",LOOKUP(IF(2000+E95&gt;$G$1,1900+E95,2000+E95),Tabelle2!H:H,Tabelle2!J:J))</f>
        <v>30</v>
      </c>
      <c r="C95" s="24">
        <f t="shared" si="5"/>
      </c>
      <c r="D95" s="22" t="s">
        <v>103</v>
      </c>
      <c r="E95" s="31">
        <v>82</v>
      </c>
      <c r="F95" s="23" t="s">
        <v>23</v>
      </c>
      <c r="G95" s="17">
        <f t="shared" si="6"/>
        <v>0</v>
      </c>
      <c r="H95" s="18">
        <f t="shared" si="7"/>
        <v>0</v>
      </c>
      <c r="I95" s="19">
        <f t="shared" si="8"/>
        <v>0</v>
      </c>
      <c r="J95" s="20">
        <f>IF(I95&gt;=15,(SUM(LARGE(K95:AE95,{1;2;3;4;5;6;7;8;9;10;11;12;13;14;15}))+AF95),SUM(K95:AF95))</f>
        <v>0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61"/>
      <c r="AA95" s="61"/>
      <c r="AB95" s="61"/>
      <c r="AC95" s="61"/>
      <c r="AD95" s="61"/>
      <c r="AE95" s="61"/>
      <c r="AF95" s="34"/>
      <c r="AG95" s="33">
        <f t="shared" si="9"/>
        <v>0</v>
      </c>
    </row>
    <row r="96" spans="1:33" ht="12.75">
      <c r="A96" s="9" t="s">
        <v>118</v>
      </c>
      <c r="B96" s="8">
        <f>IF(ISBLANK(E96),"",LOOKUP(IF(2000+E96&gt;$G$1,1900+E96,2000+E96),Tabelle2!H:H,Tabelle2!J:J))</f>
        <v>30</v>
      </c>
      <c r="C96" s="24">
        <f t="shared" si="5"/>
      </c>
      <c r="D96" s="22" t="s">
        <v>227</v>
      </c>
      <c r="E96" s="31">
        <v>82</v>
      </c>
      <c r="F96" s="23" t="s">
        <v>228</v>
      </c>
      <c r="G96" s="17">
        <f t="shared" si="6"/>
        <v>0</v>
      </c>
      <c r="H96" s="18">
        <f t="shared" si="7"/>
        <v>0</v>
      </c>
      <c r="I96" s="19">
        <f t="shared" si="8"/>
        <v>0</v>
      </c>
      <c r="J96" s="20">
        <f>IF(I96&gt;=15,(SUM(LARGE(K96:AE96,{1;2;3;4;5;6;7;8;9;10;11;12;13;14;15}))+AF96),SUM(K96:AF96))</f>
        <v>0</v>
      </c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34"/>
      <c r="AG96" s="33">
        <f t="shared" si="9"/>
        <v>0</v>
      </c>
    </row>
    <row r="97" spans="1:33" ht="12.75">
      <c r="A97" s="9" t="s">
        <v>118</v>
      </c>
      <c r="B97" s="8">
        <f>IF(ISBLANK(E97),"",LOOKUP(IF(2000+E97&gt;$G$1,1900+E97,2000+E97),Tabelle2!H:H,Tabelle2!J:J))</f>
        <v>30</v>
      </c>
      <c r="C97" s="24">
        <f t="shared" si="5"/>
      </c>
      <c r="D97" s="22" t="s">
        <v>339</v>
      </c>
      <c r="E97" s="31">
        <v>83</v>
      </c>
      <c r="F97" s="23" t="s">
        <v>171</v>
      </c>
      <c r="G97" s="17">
        <f t="shared" si="6"/>
        <v>0</v>
      </c>
      <c r="H97" s="18">
        <f t="shared" si="7"/>
        <v>0</v>
      </c>
      <c r="I97" s="19">
        <f t="shared" si="8"/>
        <v>0</v>
      </c>
      <c r="J97" s="20">
        <f>IF(I97&gt;=15,(SUM(LARGE(K97:AE97,{1;2;3;4;5;6;7;8;9;10;11;12;13;14;15}))+AF97),SUM(K97:AF97))</f>
        <v>0</v>
      </c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34"/>
      <c r="AG97" s="33">
        <f t="shared" si="9"/>
        <v>0</v>
      </c>
    </row>
    <row r="98" spans="1:33" ht="12.75">
      <c r="A98" s="9" t="s">
        <v>118</v>
      </c>
      <c r="B98" s="8">
        <f>IF(ISBLANK(E98),"",LOOKUP(IF(2000+E98&gt;$G$1,1900+E98,2000+E98),Tabelle2!H:H,Tabelle2!J:J))</f>
        <v>20</v>
      </c>
      <c r="C98" s="24">
        <f t="shared" si="5"/>
        <v>1</v>
      </c>
      <c r="D98" s="22" t="s">
        <v>233</v>
      </c>
      <c r="E98" s="31">
        <v>90</v>
      </c>
      <c r="F98" s="23" t="s">
        <v>124</v>
      </c>
      <c r="G98" s="17">
        <f t="shared" si="6"/>
        <v>26</v>
      </c>
      <c r="H98" s="18">
        <f t="shared" si="7"/>
        <v>1</v>
      </c>
      <c r="I98" s="19">
        <f t="shared" si="8"/>
        <v>1</v>
      </c>
      <c r="J98" s="20">
        <f>IF(I98&gt;=15,(SUM(LARGE(K98:AE98,{1;2;3;4;5;6;7;8;9;10;11;12;13;14;15}))+AF98),SUM(K98:AF98))</f>
        <v>25</v>
      </c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>
        <v>25</v>
      </c>
      <c r="AB98" s="61"/>
      <c r="AC98" s="61"/>
      <c r="AD98" s="61"/>
      <c r="AE98" s="61"/>
      <c r="AF98" s="34"/>
      <c r="AG98" s="33">
        <f t="shared" si="9"/>
        <v>0</v>
      </c>
    </row>
    <row r="99" spans="1:33" ht="12.75">
      <c r="A99" s="9" t="s">
        <v>118</v>
      </c>
      <c r="B99" s="8">
        <f>IF(ISBLANK(E99),"",LOOKUP(IF(2000+E99&gt;$G$1,1900+E99,2000+E99),Tabelle2!H:H,Tabelle2!J:J))</f>
        <v>20</v>
      </c>
      <c r="C99" s="24">
        <f t="shared" si="5"/>
        <v>2</v>
      </c>
      <c r="D99" s="22" t="s">
        <v>349</v>
      </c>
      <c r="E99" s="31">
        <v>89</v>
      </c>
      <c r="F99" s="23" t="s">
        <v>32</v>
      </c>
      <c r="G99" s="17">
        <f t="shared" si="6"/>
        <v>24</v>
      </c>
      <c r="H99" s="18">
        <f t="shared" si="7"/>
        <v>1</v>
      </c>
      <c r="I99" s="19">
        <f t="shared" si="8"/>
        <v>1</v>
      </c>
      <c r="J99" s="20">
        <f>IF(I99&gt;=15,(SUM(LARGE(K99:AE99,{1;2;3;4;5;6;7;8;9;10;11;12;13;14;15}))+AF99),SUM(K99:AF99))</f>
        <v>23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>
        <v>23</v>
      </c>
      <c r="AB99" s="61"/>
      <c r="AC99" s="61"/>
      <c r="AD99" s="61"/>
      <c r="AE99" s="61"/>
      <c r="AF99" s="34"/>
      <c r="AG99" s="33">
        <f t="shared" si="9"/>
        <v>0</v>
      </c>
    </row>
    <row r="100" spans="1:33" ht="12.75">
      <c r="A100" s="9" t="s">
        <v>118</v>
      </c>
      <c r="B100" s="8">
        <f>IF(ISBLANK(E100),"",LOOKUP(IF(2000+E100&gt;$G$1,1900+E100,2000+E100),Tabelle2!H:H,Tabelle2!J:J))</f>
        <v>20</v>
      </c>
      <c r="C100" s="24">
        <f t="shared" si="5"/>
        <v>3</v>
      </c>
      <c r="D100" s="22" t="s">
        <v>434</v>
      </c>
      <c r="E100" s="31">
        <v>93</v>
      </c>
      <c r="F100" s="23" t="s">
        <v>21</v>
      </c>
      <c r="G100" s="17">
        <f t="shared" si="6"/>
        <v>16</v>
      </c>
      <c r="H100" s="18">
        <f t="shared" si="7"/>
        <v>1</v>
      </c>
      <c r="I100" s="19">
        <f t="shared" si="8"/>
        <v>1</v>
      </c>
      <c r="J100" s="20">
        <f>IF(I100&gt;=15,(SUM(LARGE(K100:AE100,{1;2;3;4;5;6;7;8;9;10;11;12;13;14;15}))+AF100),SUM(K100:AF100))</f>
        <v>15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>
        <v>15</v>
      </c>
      <c r="AB100" s="61"/>
      <c r="AC100" s="61"/>
      <c r="AD100" s="61"/>
      <c r="AE100" s="61"/>
      <c r="AF100" s="34"/>
      <c r="AG100" s="33">
        <f t="shared" si="9"/>
        <v>0</v>
      </c>
    </row>
    <row r="101" spans="1:33" ht="12.75">
      <c r="A101" s="9" t="s">
        <v>118</v>
      </c>
      <c r="B101" s="8">
        <f>IF(ISBLANK(E101),"",LOOKUP(IF(2000+E101&gt;$G$1,1900+E101,2000+E101),Tabelle2!H:H,Tabelle2!J:J))</f>
        <v>20</v>
      </c>
      <c r="C101" s="24">
        <f t="shared" si="5"/>
        <v>4</v>
      </c>
      <c r="D101" s="22" t="s">
        <v>435</v>
      </c>
      <c r="E101" s="31">
        <v>85</v>
      </c>
      <c r="F101" s="23" t="s">
        <v>39</v>
      </c>
      <c r="G101" s="17">
        <f t="shared" si="6"/>
        <v>14</v>
      </c>
      <c r="H101" s="18">
        <f t="shared" si="7"/>
        <v>1</v>
      </c>
      <c r="I101" s="19">
        <f t="shared" si="8"/>
        <v>1</v>
      </c>
      <c r="J101" s="20">
        <f>IF(I101&gt;=15,(SUM(LARGE(K101:AE101,{1;2;3;4;5;6;7;8;9;10;11;12;13;14;15}))+AF101),SUM(K101:AF101))</f>
        <v>13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>
        <v>13</v>
      </c>
      <c r="AB101" s="61"/>
      <c r="AC101" s="61"/>
      <c r="AD101" s="61"/>
      <c r="AE101" s="61"/>
      <c r="AF101" s="34"/>
      <c r="AG101" s="33">
        <f t="shared" si="9"/>
        <v>0</v>
      </c>
    </row>
    <row r="102" spans="1:33" ht="12.75">
      <c r="A102" s="9" t="s">
        <v>118</v>
      </c>
      <c r="B102" s="8">
        <f>IF(ISBLANK(E102),"",LOOKUP(IF(2000+E102&gt;$G$1,1900+E102,2000+E102),Tabelle2!H:H,Tabelle2!J:J))</f>
        <v>20</v>
      </c>
      <c r="C102" s="24">
        <f t="shared" si="5"/>
      </c>
      <c r="D102" s="22" t="s">
        <v>144</v>
      </c>
      <c r="E102" s="31">
        <v>92</v>
      </c>
      <c r="F102" s="23" t="s">
        <v>161</v>
      </c>
      <c r="G102" s="17">
        <f t="shared" si="6"/>
        <v>0</v>
      </c>
      <c r="H102" s="18">
        <f t="shared" si="7"/>
        <v>0</v>
      </c>
      <c r="I102" s="19">
        <f t="shared" si="8"/>
        <v>0</v>
      </c>
      <c r="J102" s="20">
        <f>IF(I102&gt;=15,(SUM(LARGE(K102:AE102,{1;2;3;4;5;6;7;8;9;10;11;12;13;14;15}))+AF102),SUM(K102:AF102))</f>
        <v>0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34"/>
      <c r="AG102" s="33">
        <f t="shared" si="9"/>
        <v>0</v>
      </c>
    </row>
    <row r="103" spans="1:33" ht="12.75">
      <c r="A103" s="9" t="s">
        <v>118</v>
      </c>
      <c r="B103" s="8">
        <f>IF(ISBLANK(E103),"",LOOKUP(IF(2000+E103&gt;$G$1,1900+E103,2000+E103),Tabelle2!H:H,Tabelle2!J:J))</f>
        <v>20</v>
      </c>
      <c r="C103" s="24">
        <f t="shared" si="5"/>
      </c>
      <c r="D103" s="22" t="s">
        <v>288</v>
      </c>
      <c r="E103" s="31">
        <v>86</v>
      </c>
      <c r="F103" s="23" t="s">
        <v>62</v>
      </c>
      <c r="G103" s="17">
        <f t="shared" si="6"/>
        <v>0</v>
      </c>
      <c r="H103" s="18">
        <f t="shared" si="7"/>
        <v>0</v>
      </c>
      <c r="I103" s="19">
        <f t="shared" si="8"/>
        <v>0</v>
      </c>
      <c r="J103" s="20">
        <f>IF(I103&gt;=15,(SUM(LARGE(K103:AE103,{1;2;3;4;5;6;7;8;9;10;11;12;13;14;15}))+AF103),SUM(K103:AF103))</f>
        <v>0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34"/>
      <c r="AG103" s="33">
        <f t="shared" si="9"/>
        <v>0</v>
      </c>
    </row>
    <row r="104" spans="1:33" ht="12.75">
      <c r="A104" s="9" t="s">
        <v>118</v>
      </c>
      <c r="B104" s="8">
        <f>IF(ISBLANK(E104),"",LOOKUP(IF(2000+E104&gt;$G$1,1900+E104,2000+E104),Tabelle2!H:H,Tabelle2!J:J))</f>
        <v>20</v>
      </c>
      <c r="C104" s="24">
        <f t="shared" si="5"/>
      </c>
      <c r="D104" s="22" t="s">
        <v>325</v>
      </c>
      <c r="E104" s="31">
        <v>88</v>
      </c>
      <c r="F104" s="23" t="s">
        <v>324</v>
      </c>
      <c r="G104" s="17">
        <f t="shared" si="6"/>
        <v>0</v>
      </c>
      <c r="H104" s="18">
        <f t="shared" si="7"/>
        <v>0</v>
      </c>
      <c r="I104" s="19">
        <f t="shared" si="8"/>
        <v>0</v>
      </c>
      <c r="J104" s="20">
        <f>IF(I104&gt;=15,(SUM(LARGE(K104:AE104,{1;2;3;4;5;6;7;8;9;10;11;12;13;14;15}))+AF104),SUM(K104:AF104))</f>
        <v>0</v>
      </c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34"/>
      <c r="AG104" s="33">
        <f t="shared" si="9"/>
        <v>0</v>
      </c>
    </row>
    <row r="105" spans="1:33" ht="12.75">
      <c r="A105" s="9" t="s">
        <v>118</v>
      </c>
      <c r="B105" s="8">
        <f>IF(ISBLANK(E105),"",LOOKUP(IF(2000+E105&gt;$G$1,1900+E105,2000+E105),Tabelle2!H:H,Tabelle2!J:J))</f>
        <v>20</v>
      </c>
      <c r="C105" s="24">
        <f t="shared" si="5"/>
      </c>
      <c r="D105" s="22" t="s">
        <v>342</v>
      </c>
      <c r="E105" s="31">
        <v>87</v>
      </c>
      <c r="F105" s="23" t="s">
        <v>32</v>
      </c>
      <c r="G105" s="17">
        <f t="shared" si="6"/>
        <v>0</v>
      </c>
      <c r="H105" s="18">
        <f t="shared" si="7"/>
        <v>0</v>
      </c>
      <c r="I105" s="19">
        <f t="shared" si="8"/>
        <v>0</v>
      </c>
      <c r="J105" s="20">
        <f>IF(I105&gt;=15,(SUM(LARGE(K105:AE105,{1;2;3;4;5;6;7;8;9;10;11;12;13;14;15}))+AF105),SUM(K105:AF105))</f>
        <v>0</v>
      </c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34"/>
      <c r="AG105" s="33">
        <f t="shared" si="9"/>
        <v>0</v>
      </c>
    </row>
    <row r="106" spans="1:33" ht="12.75">
      <c r="A106" s="9" t="s">
        <v>118</v>
      </c>
      <c r="B106" s="8">
        <f>IF(ISBLANK(E106),"",LOOKUP(IF(2000+E106&gt;$G$1,1900+E106,2000+E106),Tabelle2!H:H,Tabelle2!J:J))</f>
        <v>20</v>
      </c>
      <c r="C106" s="24">
        <f t="shared" si="5"/>
      </c>
      <c r="D106" s="22" t="s">
        <v>318</v>
      </c>
      <c r="E106" s="31">
        <v>90</v>
      </c>
      <c r="F106" s="23" t="s">
        <v>98</v>
      </c>
      <c r="G106" s="17">
        <f t="shared" si="6"/>
        <v>0</v>
      </c>
      <c r="H106" s="18">
        <f t="shared" si="7"/>
        <v>0</v>
      </c>
      <c r="I106" s="19">
        <f t="shared" si="8"/>
        <v>0</v>
      </c>
      <c r="J106" s="20">
        <f>IF(I106&gt;=15,(SUM(LARGE(K106:AE106,{1;2;3;4;5;6;7;8;9;10;11;12;13;14;15}))+AF106),SUM(K106:AF106))</f>
        <v>0</v>
      </c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34"/>
      <c r="AG106" s="33">
        <f t="shared" si="9"/>
        <v>0</v>
      </c>
    </row>
    <row r="107" spans="1:33" ht="12.75">
      <c r="A107" s="9" t="s">
        <v>118</v>
      </c>
      <c r="B107" s="8">
        <f>IF(ISBLANK(E107),"",LOOKUP(IF(2000+E107&gt;$G$1,1900+E107,2000+E107),Tabelle2!H:H,Tabelle2!J:J))</f>
        <v>20</v>
      </c>
      <c r="C107" s="24">
        <f t="shared" si="5"/>
      </c>
      <c r="D107" s="22" t="s">
        <v>289</v>
      </c>
      <c r="E107" s="31">
        <v>86</v>
      </c>
      <c r="F107" s="23" t="s">
        <v>62</v>
      </c>
      <c r="G107" s="17">
        <f t="shared" si="6"/>
        <v>0</v>
      </c>
      <c r="H107" s="18">
        <f t="shared" si="7"/>
        <v>0</v>
      </c>
      <c r="I107" s="19">
        <f t="shared" si="8"/>
        <v>0</v>
      </c>
      <c r="J107" s="20">
        <f>IF(I107&gt;=15,(SUM(LARGE(K107:AE107,{1;2;3;4;5;6;7;8;9;10;11;12;13;14;15}))+AF107),SUM(K107:AF107))</f>
        <v>0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34"/>
      <c r="AG107" s="33">
        <f t="shared" si="9"/>
        <v>0</v>
      </c>
    </row>
    <row r="108" spans="1:33" ht="12.75">
      <c r="A108" s="9" t="s">
        <v>118</v>
      </c>
      <c r="B108" s="8">
        <f>IF(ISBLANK(E108),"",LOOKUP(IF(2000+E108&gt;$G$1,1900+E108,2000+E108),Tabelle2!H:H,Tabelle2!J:J))</f>
        <v>20</v>
      </c>
      <c r="C108" s="24">
        <f t="shared" si="5"/>
      </c>
      <c r="D108" s="22" t="s">
        <v>303</v>
      </c>
      <c r="E108" s="31">
        <v>93</v>
      </c>
      <c r="F108" s="23" t="s">
        <v>58</v>
      </c>
      <c r="G108" s="17">
        <f t="shared" si="6"/>
        <v>0</v>
      </c>
      <c r="H108" s="18">
        <f t="shared" si="7"/>
        <v>0</v>
      </c>
      <c r="I108" s="19">
        <f t="shared" si="8"/>
        <v>0</v>
      </c>
      <c r="J108" s="20">
        <f>IF(I108&gt;=15,(SUM(LARGE(K108:AE108,{1;2;3;4;5;6;7;8;9;10;11;12;13;14;15}))+AF108),SUM(K108:AF108))</f>
        <v>0</v>
      </c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34"/>
      <c r="AG108" s="33">
        <f t="shared" si="9"/>
        <v>0</v>
      </c>
    </row>
    <row r="109" spans="1:33" ht="12.75">
      <c r="A109" s="9" t="s">
        <v>119</v>
      </c>
      <c r="B109" s="8" t="str">
        <f>IF(ISBLANK(E109),"",LOOKUP(IF(2000+E109&gt;$G$1,1900+E109,2000+E109),Tabelle2!H:H,Tabelle2!J:J))</f>
        <v>SB</v>
      </c>
      <c r="C109" s="24">
        <f t="shared" si="5"/>
        <v>1</v>
      </c>
      <c r="D109" s="22" t="s">
        <v>403</v>
      </c>
      <c r="E109" s="31">
        <v>2</v>
      </c>
      <c r="F109" s="23" t="s">
        <v>337</v>
      </c>
      <c r="G109" s="17">
        <f t="shared" si="6"/>
        <v>128</v>
      </c>
      <c r="H109" s="18">
        <f t="shared" si="7"/>
        <v>5</v>
      </c>
      <c r="I109" s="19">
        <f t="shared" si="8"/>
        <v>5</v>
      </c>
      <c r="J109" s="20">
        <f>IF(I109&gt;=15,(SUM(LARGE(K109:AE109,{1;2;3;4;5;6;7;8;9;10;11;12;13;14;15}))+AF109),SUM(K109:AF109))</f>
        <v>123</v>
      </c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>
        <v>25</v>
      </c>
      <c r="Y109" s="119">
        <v>25</v>
      </c>
      <c r="Z109" s="119"/>
      <c r="AA109" s="119">
        <v>23</v>
      </c>
      <c r="AB109" s="119">
        <v>25</v>
      </c>
      <c r="AC109" s="119">
        <v>25</v>
      </c>
      <c r="AD109" s="61"/>
      <c r="AE109" s="61"/>
      <c r="AF109" s="34"/>
      <c r="AG109" s="33">
        <f t="shared" si="9"/>
        <v>0</v>
      </c>
    </row>
    <row r="110" spans="1:33" ht="12.75">
      <c r="A110" s="9" t="s">
        <v>119</v>
      </c>
      <c r="B110" s="8" t="str">
        <f>IF(ISBLANK(E110),"",LOOKUP(IF(2000+E110&gt;$G$1,1900+E110,2000+E110),Tabelle2!H:H,Tabelle2!J:J))</f>
        <v>SB</v>
      </c>
      <c r="C110" s="24">
        <f t="shared" si="5"/>
        <v>2</v>
      </c>
      <c r="D110" s="22" t="s">
        <v>423</v>
      </c>
      <c r="E110" s="31">
        <v>2</v>
      </c>
      <c r="F110" s="23" t="s">
        <v>21</v>
      </c>
      <c r="G110" s="17">
        <f t="shared" si="6"/>
        <v>26</v>
      </c>
      <c r="H110" s="18">
        <f t="shared" si="7"/>
        <v>1</v>
      </c>
      <c r="I110" s="19">
        <f t="shared" si="8"/>
        <v>1</v>
      </c>
      <c r="J110" s="20">
        <f>IF(I110&gt;=15,(SUM(LARGE(K110:AE110,{1;2;3;4;5;6;7;8;9;10;11;12;13;14;15}))+AF110),SUM(K110:AF110))</f>
        <v>25</v>
      </c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>
        <v>25</v>
      </c>
      <c r="AB110" s="61"/>
      <c r="AC110" s="61"/>
      <c r="AD110" s="61"/>
      <c r="AE110" s="61"/>
      <c r="AF110" s="34"/>
      <c r="AG110" s="33">
        <f t="shared" si="9"/>
        <v>0</v>
      </c>
    </row>
    <row r="111" spans="1:33" ht="12.75">
      <c r="A111" s="9" t="s">
        <v>119</v>
      </c>
      <c r="B111" s="8" t="str">
        <f>IF(ISBLANK(E111),"",LOOKUP(IF(2000+E111&gt;$G$1,1900+E111,2000+E111),Tabelle2!H:H,Tabelle2!J:J))</f>
        <v>SB</v>
      </c>
      <c r="C111" s="24">
        <f t="shared" si="5"/>
        <v>3</v>
      </c>
      <c r="D111" s="22" t="s">
        <v>424</v>
      </c>
      <c r="E111" s="31">
        <v>2</v>
      </c>
      <c r="F111" s="23" t="s">
        <v>21</v>
      </c>
      <c r="G111" s="17">
        <f t="shared" si="6"/>
        <v>24</v>
      </c>
      <c r="H111" s="18">
        <f t="shared" si="7"/>
        <v>1</v>
      </c>
      <c r="I111" s="19">
        <f t="shared" si="8"/>
        <v>1</v>
      </c>
      <c r="J111" s="20">
        <f>IF(I111&gt;=15,(SUM(LARGE(K111:AE111,{1;2;3;4;5;6;7;8;9;10;11;12;13;14;15}))+AF111),SUM(K111:AF111))</f>
        <v>23</v>
      </c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>
        <v>23</v>
      </c>
      <c r="AB111" s="61"/>
      <c r="AC111" s="61"/>
      <c r="AD111" s="61"/>
      <c r="AE111" s="61"/>
      <c r="AF111" s="34"/>
      <c r="AG111" s="33">
        <f t="shared" si="9"/>
        <v>0</v>
      </c>
    </row>
    <row r="112" spans="1:33" ht="12.75">
      <c r="A112" s="9" t="s">
        <v>119</v>
      </c>
      <c r="B112" s="8" t="str">
        <f>IF(ISBLANK(E112),"",LOOKUP(IF(2000+E112&gt;$G$1,1900+E112,2000+E112),Tabelle2!H:H,Tabelle2!J:J))</f>
        <v>SB</v>
      </c>
      <c r="C112" s="24">
        <f t="shared" si="5"/>
        <v>4</v>
      </c>
      <c r="D112" s="22" t="s">
        <v>425</v>
      </c>
      <c r="E112" s="31">
        <v>2</v>
      </c>
      <c r="F112" s="23" t="s">
        <v>21</v>
      </c>
      <c r="G112" s="17">
        <f t="shared" si="6"/>
        <v>23</v>
      </c>
      <c r="H112" s="18">
        <f t="shared" si="7"/>
        <v>1</v>
      </c>
      <c r="I112" s="19">
        <f t="shared" si="8"/>
        <v>1</v>
      </c>
      <c r="J112" s="20">
        <f>IF(I112&gt;=15,(SUM(LARGE(K112:AE112,{1;2;3;4;5;6;7;8;9;10;11;12;13;14;15}))+AF112),SUM(K112:AF112))</f>
        <v>22</v>
      </c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>
        <v>22</v>
      </c>
      <c r="AB112" s="61"/>
      <c r="AC112" s="61"/>
      <c r="AD112" s="61"/>
      <c r="AE112" s="61"/>
      <c r="AF112" s="34"/>
      <c r="AG112" s="33">
        <f t="shared" si="9"/>
        <v>0</v>
      </c>
    </row>
    <row r="113" spans="1:33" ht="12.75">
      <c r="A113" s="9" t="s">
        <v>119</v>
      </c>
      <c r="B113" s="8" t="str">
        <f>IF(ISBLANK(E113),"",LOOKUP(IF(2000+E113&gt;$G$1,1900+E113,2000+E113),Tabelle2!H:H,Tabelle2!J:J))</f>
        <v>SB</v>
      </c>
      <c r="C113" s="24">
        <f t="shared" si="5"/>
        <v>5</v>
      </c>
      <c r="D113" s="22" t="s">
        <v>426</v>
      </c>
      <c r="E113" s="31">
        <v>2</v>
      </c>
      <c r="F113" s="23" t="s">
        <v>21</v>
      </c>
      <c r="G113" s="17">
        <f t="shared" si="6"/>
        <v>22</v>
      </c>
      <c r="H113" s="18">
        <f t="shared" si="7"/>
        <v>1</v>
      </c>
      <c r="I113" s="19">
        <f t="shared" si="8"/>
        <v>1</v>
      </c>
      <c r="J113" s="20">
        <f>IF(I113&gt;=15,(SUM(LARGE(K113:AE113,{1;2;3;4;5;6;7;8;9;10;11;12;13;14;15}))+AF113),SUM(K113:AF113))</f>
        <v>21</v>
      </c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>
        <v>21</v>
      </c>
      <c r="AB113" s="61"/>
      <c r="AC113" s="61"/>
      <c r="AD113" s="61"/>
      <c r="AE113" s="61"/>
      <c r="AF113" s="34"/>
      <c r="AG113" s="33">
        <f t="shared" si="9"/>
        <v>0</v>
      </c>
    </row>
    <row r="114" spans="1:33" ht="12.75">
      <c r="A114" s="9" t="s">
        <v>119</v>
      </c>
      <c r="B114" s="8" t="str">
        <f>IF(ISBLANK(E114),"",LOOKUP(IF(2000+E114&gt;$G$1,1900+E114,2000+E114),Tabelle2!H:H,Tabelle2!J:J))</f>
        <v>SB</v>
      </c>
      <c r="C114" s="24">
        <f t="shared" si="5"/>
        <v>6</v>
      </c>
      <c r="D114" s="22" t="s">
        <v>291</v>
      </c>
      <c r="E114" s="31">
        <v>1</v>
      </c>
      <c r="F114" s="23" t="s">
        <v>17</v>
      </c>
      <c r="G114" s="17">
        <f t="shared" si="6"/>
        <v>21</v>
      </c>
      <c r="H114" s="18">
        <f t="shared" si="7"/>
        <v>1</v>
      </c>
      <c r="I114" s="19">
        <f t="shared" si="8"/>
        <v>1</v>
      </c>
      <c r="J114" s="20">
        <f>IF(I114&gt;=15,(SUM(LARGE(K114:AE114,{1;2;3;4;5;6;7;8;9;10;11;12;13;14;15}))+AF114),SUM(K114:AF114))</f>
        <v>20</v>
      </c>
      <c r="K114" s="121"/>
      <c r="L114" s="121"/>
      <c r="M114" s="121">
        <v>20</v>
      </c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61"/>
      <c r="AE114" s="61"/>
      <c r="AF114" s="34"/>
      <c r="AG114" s="33">
        <f t="shared" si="9"/>
        <v>0</v>
      </c>
    </row>
    <row r="115" spans="1:33" ht="12.75">
      <c r="A115" s="9" t="s">
        <v>119</v>
      </c>
      <c r="B115" s="8" t="str">
        <f>IF(ISBLANK(E115),"",LOOKUP(IF(2000+E115&gt;$G$1,1900+E115,2000+E115),Tabelle2!H:H,Tabelle2!J:J))</f>
        <v>SA</v>
      </c>
      <c r="C115" s="24">
        <f t="shared" si="5"/>
        <v>1</v>
      </c>
      <c r="D115" s="22" t="s">
        <v>314</v>
      </c>
      <c r="E115" s="31">
        <v>0</v>
      </c>
      <c r="F115" s="23" t="s">
        <v>22</v>
      </c>
      <c r="G115" s="17">
        <f t="shared" si="6"/>
        <v>282</v>
      </c>
      <c r="H115" s="18">
        <f t="shared" si="7"/>
        <v>11</v>
      </c>
      <c r="I115" s="19">
        <f t="shared" si="8"/>
        <v>11</v>
      </c>
      <c r="J115" s="20">
        <f>IF(I115&gt;=15,(SUM(LARGE(K115:AE115,{1;2;3;4;5;6;7;8;9;10;11;12;13;14;15}))+AF115),SUM(K115:AF115))</f>
        <v>271</v>
      </c>
      <c r="K115" s="119">
        <v>25</v>
      </c>
      <c r="L115" s="119">
        <v>25</v>
      </c>
      <c r="M115" s="119">
        <v>20</v>
      </c>
      <c r="N115" s="119">
        <v>25</v>
      </c>
      <c r="O115" s="119"/>
      <c r="P115" s="119">
        <v>25</v>
      </c>
      <c r="Q115" s="119">
        <v>25</v>
      </c>
      <c r="R115" s="119">
        <v>25</v>
      </c>
      <c r="S115" s="119"/>
      <c r="T115" s="119">
        <v>25</v>
      </c>
      <c r="U115" s="119"/>
      <c r="V115" s="119">
        <v>23</v>
      </c>
      <c r="W115" s="119"/>
      <c r="X115" s="119">
        <v>25</v>
      </c>
      <c r="Y115" s="119"/>
      <c r="Z115" s="119"/>
      <c r="AA115" s="119">
        <v>23</v>
      </c>
      <c r="AB115" s="119"/>
      <c r="AC115" s="119"/>
      <c r="AD115" s="119"/>
      <c r="AE115" s="119"/>
      <c r="AF115" s="121">
        <v>5</v>
      </c>
      <c r="AG115" s="33">
        <f t="shared" si="9"/>
        <v>0</v>
      </c>
    </row>
    <row r="116" spans="1:33" ht="12.75">
      <c r="A116" s="9" t="s">
        <v>119</v>
      </c>
      <c r="B116" s="8" t="str">
        <f>IF(ISBLANK(E116),"",LOOKUP(IF(2000+E116&gt;$G$1,1900+E116,2000+E116),Tabelle2!H:H,Tabelle2!J:J))</f>
        <v>SA</v>
      </c>
      <c r="C116" s="24">
        <f t="shared" si="5"/>
        <v>2</v>
      </c>
      <c r="D116" s="22" t="s">
        <v>259</v>
      </c>
      <c r="E116" s="31">
        <v>99</v>
      </c>
      <c r="F116" s="23" t="s">
        <v>19</v>
      </c>
      <c r="G116" s="17">
        <f t="shared" si="6"/>
        <v>171</v>
      </c>
      <c r="H116" s="18">
        <f t="shared" si="7"/>
        <v>7</v>
      </c>
      <c r="I116" s="19">
        <f t="shared" si="8"/>
        <v>7</v>
      </c>
      <c r="J116" s="20">
        <f>IF(I116&gt;=15,(SUM(LARGE(K116:AE116,{1;2;3;4;5;6;7;8;9;10;11;12;13;14;15}))+AF116),SUM(K116:AF116))</f>
        <v>164</v>
      </c>
      <c r="K116" s="119"/>
      <c r="L116" s="119">
        <v>23</v>
      </c>
      <c r="M116" s="119"/>
      <c r="N116" s="119">
        <v>23</v>
      </c>
      <c r="O116" s="119"/>
      <c r="P116" s="119"/>
      <c r="Q116" s="119">
        <v>23</v>
      </c>
      <c r="R116" s="119">
        <v>23</v>
      </c>
      <c r="S116" s="119"/>
      <c r="T116" s="119"/>
      <c r="U116" s="119"/>
      <c r="V116" s="119">
        <v>22</v>
      </c>
      <c r="W116" s="119"/>
      <c r="X116" s="119"/>
      <c r="Y116" s="119">
        <v>25</v>
      </c>
      <c r="Z116" s="119">
        <v>25</v>
      </c>
      <c r="AA116" s="119"/>
      <c r="AB116" s="119"/>
      <c r="AC116" s="119"/>
      <c r="AD116" s="119"/>
      <c r="AE116" s="119"/>
      <c r="AF116" s="121"/>
      <c r="AG116" s="33">
        <f t="shared" si="9"/>
        <v>0</v>
      </c>
    </row>
    <row r="117" spans="1:33" ht="12.75">
      <c r="A117" s="9" t="s">
        <v>119</v>
      </c>
      <c r="B117" s="8" t="str">
        <f>IF(ISBLANK(E117),"",LOOKUP(IF(2000+E117&gt;$G$1,1900+E117,2000+E117),Tabelle2!H:H,Tabelle2!J:J))</f>
        <v>SA</v>
      </c>
      <c r="C117" s="24">
        <f t="shared" si="5"/>
        <v>3</v>
      </c>
      <c r="D117" s="22" t="s">
        <v>262</v>
      </c>
      <c r="E117" s="31">
        <v>0</v>
      </c>
      <c r="F117" s="23" t="s">
        <v>124</v>
      </c>
      <c r="G117" s="17">
        <f t="shared" si="6"/>
        <v>76</v>
      </c>
      <c r="H117" s="18">
        <f t="shared" si="7"/>
        <v>3</v>
      </c>
      <c r="I117" s="19">
        <f t="shared" si="8"/>
        <v>3</v>
      </c>
      <c r="J117" s="20">
        <f>IF(I117&gt;=15,(SUM(LARGE(K117:AE117,{1;2;3;4;5;6;7;8;9;10;11;12;13;14;15}))+AF117),SUM(K117:AF117))</f>
        <v>73</v>
      </c>
      <c r="K117" s="119"/>
      <c r="L117" s="119"/>
      <c r="M117" s="119"/>
      <c r="N117" s="119"/>
      <c r="O117" s="119"/>
      <c r="P117" s="119"/>
      <c r="Q117" s="119"/>
      <c r="R117" s="119"/>
      <c r="S117" s="119"/>
      <c r="T117" s="119">
        <v>23</v>
      </c>
      <c r="U117" s="119"/>
      <c r="V117" s="119">
        <v>25</v>
      </c>
      <c r="W117" s="119"/>
      <c r="X117" s="119"/>
      <c r="Y117" s="119"/>
      <c r="Z117" s="119"/>
      <c r="AA117" s="119">
        <v>25</v>
      </c>
      <c r="AB117" s="119"/>
      <c r="AC117" s="119"/>
      <c r="AD117" s="119"/>
      <c r="AE117" s="119"/>
      <c r="AF117" s="121"/>
      <c r="AG117" s="33">
        <f t="shared" si="9"/>
        <v>0</v>
      </c>
    </row>
    <row r="118" spans="1:33" ht="12.75">
      <c r="A118" s="9" t="s">
        <v>119</v>
      </c>
      <c r="B118" s="8" t="str">
        <f>IF(ISBLANK(E118),"",LOOKUP(IF(2000+E118&gt;$G$1,1900+E118,2000+E118),Tabelle2!H:H,Tabelle2!J:J))</f>
        <v>SA</v>
      </c>
      <c r="C118" s="24">
        <f t="shared" si="5"/>
        <v>3</v>
      </c>
      <c r="D118" s="22" t="s">
        <v>430</v>
      </c>
      <c r="E118" s="31">
        <v>99</v>
      </c>
      <c r="F118" s="23" t="s">
        <v>32</v>
      </c>
      <c r="G118" s="17">
        <f t="shared" si="6"/>
        <v>76</v>
      </c>
      <c r="H118" s="18">
        <f t="shared" si="7"/>
        <v>3</v>
      </c>
      <c r="I118" s="19">
        <f t="shared" si="8"/>
        <v>3</v>
      </c>
      <c r="J118" s="20">
        <f>IF(I118&gt;=15,(SUM(LARGE(K118:AE118,{1;2;3;4;5;6;7;8;9;10;11;12;13;14;15}))+AF118),SUM(K118:AF118))</f>
        <v>73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>
        <v>23</v>
      </c>
      <c r="Z118" s="61"/>
      <c r="AA118" s="61">
        <v>25</v>
      </c>
      <c r="AB118" s="61"/>
      <c r="AC118" s="61">
        <v>25</v>
      </c>
      <c r="AD118" s="61"/>
      <c r="AE118" s="61"/>
      <c r="AF118" s="34"/>
      <c r="AG118" s="33">
        <f t="shared" si="9"/>
        <v>0</v>
      </c>
    </row>
    <row r="119" spans="1:33" ht="12.75">
      <c r="A119" s="9" t="s">
        <v>119</v>
      </c>
      <c r="B119" s="8" t="str">
        <f>IF(ISBLANK(E119),"",LOOKUP(IF(2000+E119&gt;$G$1,1900+E119,2000+E119),Tabelle2!H:H,Tabelle2!J:J))</f>
        <v>SA</v>
      </c>
      <c r="C119" s="24">
        <f t="shared" si="5"/>
        <v>5</v>
      </c>
      <c r="D119" s="22" t="s">
        <v>265</v>
      </c>
      <c r="E119" s="31">
        <v>99</v>
      </c>
      <c r="F119" s="23" t="s">
        <v>146</v>
      </c>
      <c r="G119" s="17">
        <f t="shared" si="6"/>
        <v>72</v>
      </c>
      <c r="H119" s="18">
        <f t="shared" si="7"/>
        <v>3</v>
      </c>
      <c r="I119" s="19">
        <f t="shared" si="8"/>
        <v>3</v>
      </c>
      <c r="J119" s="20">
        <f>IF(I119&gt;=15,(SUM(LARGE(K119:AE119,{1;2;3;4;5;6;7;8;9;10;11;12;13;14;15}))+AF119),SUM(K119:AF119))</f>
        <v>69</v>
      </c>
      <c r="K119" s="121"/>
      <c r="L119" s="121"/>
      <c r="M119" s="121"/>
      <c r="N119" s="121">
        <v>22</v>
      </c>
      <c r="O119" s="121">
        <v>25</v>
      </c>
      <c r="P119" s="121"/>
      <c r="Q119" s="121"/>
      <c r="R119" s="121">
        <v>22</v>
      </c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33">
        <f t="shared" si="9"/>
        <v>0</v>
      </c>
    </row>
    <row r="120" spans="1:33" ht="12.75">
      <c r="A120" s="9" t="s">
        <v>119</v>
      </c>
      <c r="B120" s="8" t="str">
        <f>IF(ISBLANK(E120),"",LOOKUP(IF(2000+E120&gt;$G$1,1900+E120,2000+E120),Tabelle2!H:H,Tabelle2!J:J))</f>
        <v>SA</v>
      </c>
      <c r="C120" s="24">
        <f t="shared" si="5"/>
        <v>6</v>
      </c>
      <c r="D120" s="22" t="s">
        <v>404</v>
      </c>
      <c r="E120" s="31">
        <v>0</v>
      </c>
      <c r="F120" s="23" t="s">
        <v>405</v>
      </c>
      <c r="G120" s="17">
        <f t="shared" si="6"/>
        <v>26</v>
      </c>
      <c r="H120" s="18">
        <f t="shared" si="7"/>
        <v>1</v>
      </c>
      <c r="I120" s="19">
        <f t="shared" si="8"/>
        <v>1</v>
      </c>
      <c r="J120" s="20">
        <f>IF(I120&gt;=15,(SUM(LARGE(K120:AE120,{1;2;3;4;5;6;7;8;9;10;11;12;13;14;15}))+AF120),SUM(K120:AF120))</f>
        <v>25</v>
      </c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>
        <v>25</v>
      </c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33">
        <f t="shared" si="9"/>
        <v>0</v>
      </c>
    </row>
    <row r="121" spans="1:33" ht="12.75">
      <c r="A121" s="9" t="s">
        <v>119</v>
      </c>
      <c r="B121" s="8" t="str">
        <f>IF(ISBLANK(E121),"",LOOKUP(IF(2000+E121&gt;$G$1,1900+E121,2000+E121),Tabelle2!H:H,Tabelle2!J:J))</f>
        <v>SA</v>
      </c>
      <c r="C121" s="24">
        <f t="shared" si="5"/>
        <v>6</v>
      </c>
      <c r="D121" s="22" t="s">
        <v>291</v>
      </c>
      <c r="E121" s="31">
        <v>99</v>
      </c>
      <c r="F121" s="23" t="s">
        <v>17</v>
      </c>
      <c r="G121" s="17">
        <f t="shared" si="6"/>
        <v>26</v>
      </c>
      <c r="H121" s="18">
        <f t="shared" si="7"/>
        <v>1</v>
      </c>
      <c r="I121" s="19">
        <f t="shared" si="8"/>
        <v>1</v>
      </c>
      <c r="J121" s="20">
        <f>IF(I121&gt;=15,(SUM(LARGE(K121:AE121,{1;2;3;4;5;6;7;8;9;10;11;12;13;14;15}))+AF121),SUM(K121:AF121))</f>
        <v>25</v>
      </c>
      <c r="K121" s="121"/>
      <c r="L121" s="121"/>
      <c r="M121" s="121"/>
      <c r="N121" s="121"/>
      <c r="O121" s="121"/>
      <c r="P121" s="121">
        <v>25</v>
      </c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33">
        <f t="shared" si="9"/>
        <v>0</v>
      </c>
    </row>
    <row r="122" spans="1:33" ht="12.75">
      <c r="A122" s="9" t="s">
        <v>119</v>
      </c>
      <c r="B122" s="8" t="str">
        <f>IF(ISBLANK(E122),"",LOOKUP(IF(2000+E122&gt;$G$1,1900+E122,2000+E122),Tabelle2!H:H,Tabelle2!J:J))</f>
        <v>SA</v>
      </c>
      <c r="C122" s="24">
        <f t="shared" si="5"/>
        <v>8</v>
      </c>
      <c r="D122" s="22" t="s">
        <v>406</v>
      </c>
      <c r="E122" s="31">
        <v>0</v>
      </c>
      <c r="F122" s="23" t="s">
        <v>405</v>
      </c>
      <c r="G122" s="17">
        <f t="shared" si="6"/>
        <v>19</v>
      </c>
      <c r="H122" s="18">
        <f t="shared" si="7"/>
        <v>1</v>
      </c>
      <c r="I122" s="19">
        <f t="shared" si="8"/>
        <v>1</v>
      </c>
      <c r="J122" s="20">
        <f>IF(I122&gt;=15,(SUM(LARGE(K122:AE122,{1;2;3;4;5;6;7;8;9;10;11;12;13;14;15}))+AF122),SUM(K122:AF122))</f>
        <v>18</v>
      </c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>
        <v>18</v>
      </c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33">
        <f t="shared" si="9"/>
        <v>0</v>
      </c>
    </row>
    <row r="123" spans="1:33" ht="12.75">
      <c r="A123" s="9" t="s">
        <v>119</v>
      </c>
      <c r="B123" s="8" t="str">
        <f>IF(ISBLANK(E123),"",LOOKUP(IF(2000+E123&gt;$G$1,1900+E123,2000+E123),Tabelle2!H:H,Tabelle2!J:J))</f>
        <v>SA</v>
      </c>
      <c r="C123" s="24">
        <f t="shared" si="5"/>
      </c>
      <c r="D123" s="22" t="s">
        <v>322</v>
      </c>
      <c r="E123" s="31">
        <v>99</v>
      </c>
      <c r="F123" s="23" t="s">
        <v>323</v>
      </c>
      <c r="G123" s="17">
        <f t="shared" si="6"/>
        <v>0</v>
      </c>
      <c r="H123" s="18">
        <f t="shared" si="7"/>
        <v>0</v>
      </c>
      <c r="I123" s="19">
        <f t="shared" si="8"/>
        <v>0</v>
      </c>
      <c r="J123" s="20">
        <f>IF(I123&gt;=15,(SUM(LARGE(K123:AE123,{1;2;3;4;5;6;7;8;9;10;11;12;13;14;15}))+AF123),SUM(K123:AF123))</f>
        <v>0</v>
      </c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33">
        <f t="shared" si="9"/>
        <v>0</v>
      </c>
    </row>
    <row r="124" spans="1:33" ht="12.75">
      <c r="A124" s="9" t="s">
        <v>119</v>
      </c>
      <c r="B124" s="8" t="str">
        <f>IF(ISBLANK(E124),"",LOOKUP(IF(2000+E124&gt;$G$1,1900+E124,2000+E124),Tabelle2!H:H,Tabelle2!J:J))</f>
        <v>SA</v>
      </c>
      <c r="C124" s="24">
        <f t="shared" si="5"/>
      </c>
      <c r="D124" s="22" t="s">
        <v>266</v>
      </c>
      <c r="E124" s="31">
        <v>99</v>
      </c>
      <c r="F124" s="23" t="s">
        <v>17</v>
      </c>
      <c r="G124" s="17">
        <f t="shared" si="6"/>
        <v>0</v>
      </c>
      <c r="H124" s="18">
        <f t="shared" si="7"/>
        <v>0</v>
      </c>
      <c r="I124" s="19">
        <f t="shared" si="8"/>
        <v>0</v>
      </c>
      <c r="J124" s="20">
        <f>IF(I124&gt;=15,(SUM(LARGE(K124:AE124,{1;2;3;4;5;6;7;8;9;10;11;12;13;14;15}))+AF124),SUM(K124:AF124))</f>
        <v>0</v>
      </c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33">
        <f t="shared" si="9"/>
        <v>0</v>
      </c>
    </row>
    <row r="125" spans="1:33" ht="12.75">
      <c r="A125" s="9" t="s">
        <v>119</v>
      </c>
      <c r="B125" s="8" t="str">
        <f>IF(ISBLANK(E125),"",LOOKUP(IF(2000+E125&gt;$G$1,1900+E125,2000+E125),Tabelle2!H:H,Tabelle2!J:J))</f>
        <v>SA</v>
      </c>
      <c r="C125" s="24">
        <f t="shared" si="5"/>
      </c>
      <c r="D125" s="22" t="s">
        <v>239</v>
      </c>
      <c r="E125" s="31">
        <v>99</v>
      </c>
      <c r="F125" s="23" t="s">
        <v>22</v>
      </c>
      <c r="G125" s="17">
        <f t="shared" si="6"/>
        <v>0</v>
      </c>
      <c r="H125" s="18">
        <f t="shared" si="7"/>
        <v>0</v>
      </c>
      <c r="I125" s="19">
        <f t="shared" si="8"/>
        <v>0</v>
      </c>
      <c r="J125" s="20">
        <f>IF(I125&gt;=15,(SUM(LARGE(K125:AE125,{1;2;3;4;5;6;7;8;9;10;11;12;13;14;15}))+AF125),SUM(K125:AF125))</f>
        <v>0</v>
      </c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33">
        <f t="shared" si="9"/>
        <v>0</v>
      </c>
    </row>
    <row r="126" spans="1:33" ht="12.75">
      <c r="A126" s="9" t="s">
        <v>119</v>
      </c>
      <c r="B126" s="8" t="str">
        <f>IF(ISBLANK(E126),"",LOOKUP(IF(2000+E126&gt;$G$1,1900+E126,2000+E126),Tabelle2!H:H,Tabelle2!J:J))</f>
        <v>SA</v>
      </c>
      <c r="C126" s="24">
        <f t="shared" si="5"/>
      </c>
      <c r="D126" s="22" t="s">
        <v>276</v>
      </c>
      <c r="E126" s="31">
        <v>99</v>
      </c>
      <c r="F126" s="23" t="s">
        <v>17</v>
      </c>
      <c r="G126" s="17">
        <f t="shared" si="6"/>
        <v>0</v>
      </c>
      <c r="H126" s="18">
        <f t="shared" si="7"/>
        <v>0</v>
      </c>
      <c r="I126" s="19">
        <f t="shared" si="8"/>
        <v>0</v>
      </c>
      <c r="J126" s="20">
        <f>IF(I126&gt;=15,(SUM(LARGE(K126:AE126,{1;2;3;4;5;6;7;8;9;10;11;12;13;14;15}))+AF126),SUM(K126:AF126))</f>
        <v>0</v>
      </c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33">
        <f t="shared" si="9"/>
        <v>0</v>
      </c>
    </row>
    <row r="127" spans="1:33" ht="12.75">
      <c r="A127" s="9" t="s">
        <v>119</v>
      </c>
      <c r="B127" s="8" t="str">
        <f>IF(ISBLANK(E127),"",LOOKUP(IF(2000+E127&gt;$G$1,1900+E127,2000+E127),Tabelle2!H:H,Tabelle2!J:J))</f>
        <v>JB</v>
      </c>
      <c r="C127" s="24">
        <f t="shared" si="5"/>
        <v>1</v>
      </c>
      <c r="D127" s="22" t="s">
        <v>226</v>
      </c>
      <c r="E127" s="31">
        <v>98</v>
      </c>
      <c r="F127" s="23" t="s">
        <v>21</v>
      </c>
      <c r="G127" s="17">
        <f t="shared" si="6"/>
        <v>104</v>
      </c>
      <c r="H127" s="18">
        <f t="shared" si="7"/>
        <v>4</v>
      </c>
      <c r="I127" s="19">
        <f t="shared" si="8"/>
        <v>4</v>
      </c>
      <c r="J127" s="20">
        <f>IF(I127&gt;=15,(SUM(LARGE(K127:AE127,{1;2;3;4;5;6;7;8;9;10;11;12;13;14;15}))+AF127),SUM(K127:AF127))</f>
        <v>100</v>
      </c>
      <c r="K127" s="119"/>
      <c r="L127" s="119">
        <v>25</v>
      </c>
      <c r="M127" s="119"/>
      <c r="N127" s="119"/>
      <c r="O127" s="119">
        <v>25</v>
      </c>
      <c r="P127" s="119"/>
      <c r="Q127" s="119"/>
      <c r="R127" s="119"/>
      <c r="S127" s="119">
        <v>25</v>
      </c>
      <c r="T127" s="119"/>
      <c r="U127" s="119"/>
      <c r="V127" s="119"/>
      <c r="W127" s="119"/>
      <c r="X127" s="119"/>
      <c r="Y127" s="119"/>
      <c r="Z127" s="119"/>
      <c r="AA127" s="119">
        <v>25</v>
      </c>
      <c r="AB127" s="61"/>
      <c r="AC127" s="61"/>
      <c r="AD127" s="61"/>
      <c r="AE127" s="61"/>
      <c r="AF127" s="34"/>
      <c r="AG127" s="33">
        <f t="shared" si="9"/>
        <v>0</v>
      </c>
    </row>
    <row r="128" spans="1:33" ht="12.75">
      <c r="A128" s="9" t="s">
        <v>119</v>
      </c>
      <c r="B128" s="8" t="str">
        <f>IF(ISBLANK(E128),"",LOOKUP(IF(2000+E128&gt;$G$1,1900+E128,2000+E128),Tabelle2!H:H,Tabelle2!J:J))</f>
        <v>JB</v>
      </c>
      <c r="C128" s="24">
        <f t="shared" si="5"/>
        <v>2</v>
      </c>
      <c r="D128" s="22" t="s">
        <v>407</v>
      </c>
      <c r="E128" s="31">
        <v>98</v>
      </c>
      <c r="F128" s="23" t="s">
        <v>22</v>
      </c>
      <c r="G128" s="17">
        <f t="shared" si="6"/>
        <v>26</v>
      </c>
      <c r="H128" s="18">
        <f t="shared" si="7"/>
        <v>1</v>
      </c>
      <c r="I128" s="19">
        <f t="shared" si="8"/>
        <v>1</v>
      </c>
      <c r="J128" s="20">
        <f>IF(I128&gt;=15,(SUM(LARGE(K128:AE128,{1;2;3;4;5;6;7;8;9;10;11;12;13;14;15}))+AF128),SUM(K128:AF128))</f>
        <v>25</v>
      </c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>
        <v>25</v>
      </c>
      <c r="W128" s="121"/>
      <c r="X128" s="121"/>
      <c r="Y128" s="121"/>
      <c r="Z128" s="121"/>
      <c r="AA128" s="121"/>
      <c r="AB128" s="61"/>
      <c r="AC128" s="61"/>
      <c r="AD128" s="61"/>
      <c r="AE128" s="61"/>
      <c r="AF128" s="34"/>
      <c r="AG128" s="33">
        <f t="shared" si="9"/>
        <v>0</v>
      </c>
    </row>
    <row r="129" spans="1:33" ht="12.75">
      <c r="A129" s="9" t="s">
        <v>119</v>
      </c>
      <c r="B129" s="8" t="str">
        <f>IF(ISBLANK(E129),"",LOOKUP(IF(2000+E129&gt;$G$1,1900+E129,2000+E129),Tabelle2!H:H,Tabelle2!J:J))</f>
        <v>JB</v>
      </c>
      <c r="C129" s="24">
        <f t="shared" si="5"/>
        <v>2</v>
      </c>
      <c r="D129" s="22" t="s">
        <v>373</v>
      </c>
      <c r="E129" s="31">
        <v>98</v>
      </c>
      <c r="F129" s="23" t="s">
        <v>21</v>
      </c>
      <c r="G129" s="17">
        <f t="shared" si="6"/>
        <v>26</v>
      </c>
      <c r="H129" s="18">
        <f t="shared" si="7"/>
        <v>1</v>
      </c>
      <c r="I129" s="19">
        <f t="shared" si="8"/>
        <v>1</v>
      </c>
      <c r="J129" s="20">
        <f>IF(I129&gt;=15,(SUM(LARGE(K129:AE129,{1;2;3;4;5;6;7;8;9;10;11;12;13;14;15}))+AF129),SUM(K129:AF129))</f>
        <v>25</v>
      </c>
      <c r="K129" s="121"/>
      <c r="L129" s="121">
        <v>25</v>
      </c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61"/>
      <c r="AC129" s="61"/>
      <c r="AD129" s="61"/>
      <c r="AE129" s="61"/>
      <c r="AF129" s="34"/>
      <c r="AG129" s="33">
        <f t="shared" si="9"/>
        <v>0</v>
      </c>
    </row>
    <row r="130" spans="1:33" ht="12.75">
      <c r="A130" s="9" t="s">
        <v>119</v>
      </c>
      <c r="B130" s="8" t="str">
        <f>IF(ISBLANK(E130),"",LOOKUP(IF(2000+E130&gt;$G$1,1900+E130,2000+E130),Tabelle2!H:H,Tabelle2!J:J))</f>
        <v>JB</v>
      </c>
      <c r="C130" s="24">
        <f t="shared" si="5"/>
        <v>4</v>
      </c>
      <c r="D130" s="22" t="s">
        <v>387</v>
      </c>
      <c r="E130" s="31">
        <v>98</v>
      </c>
      <c r="F130" s="23" t="s">
        <v>388</v>
      </c>
      <c r="G130" s="17">
        <f t="shared" si="6"/>
        <v>24</v>
      </c>
      <c r="H130" s="18">
        <f t="shared" si="7"/>
        <v>1</v>
      </c>
      <c r="I130" s="19">
        <f t="shared" si="8"/>
        <v>1</v>
      </c>
      <c r="J130" s="20">
        <f>IF(I130&gt;=15,(SUM(LARGE(K130:AE130,{1;2;3;4;5;6;7;8;9;10;11;12;13;14;15}))+AF130),SUM(K130:AF130))</f>
        <v>23</v>
      </c>
      <c r="K130" s="121"/>
      <c r="L130" s="121"/>
      <c r="M130" s="121"/>
      <c r="N130" s="121"/>
      <c r="O130" s="121">
        <v>23</v>
      </c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61"/>
      <c r="AC130" s="61"/>
      <c r="AD130" s="61"/>
      <c r="AE130" s="61"/>
      <c r="AF130" s="34"/>
      <c r="AG130" s="33">
        <f t="shared" si="9"/>
        <v>0</v>
      </c>
    </row>
    <row r="131" spans="1:33" ht="12.75">
      <c r="A131" s="9" t="s">
        <v>119</v>
      </c>
      <c r="B131" s="8" t="str">
        <f>IF(ISBLANK(E131),"",LOOKUP(IF(2000+E131&gt;$G$1,1900+E131,2000+E131),Tabelle2!H:H,Tabelle2!J:J))</f>
        <v>JB</v>
      </c>
      <c r="C131" s="24">
        <f t="shared" si="5"/>
        <v>5</v>
      </c>
      <c r="D131" s="22" t="s">
        <v>269</v>
      </c>
      <c r="E131" s="31">
        <v>98</v>
      </c>
      <c r="F131" s="23" t="s">
        <v>17</v>
      </c>
      <c r="G131" s="17">
        <f t="shared" si="6"/>
        <v>21</v>
      </c>
      <c r="H131" s="18">
        <f t="shared" si="7"/>
        <v>1</v>
      </c>
      <c r="I131" s="19">
        <f t="shared" si="8"/>
        <v>1</v>
      </c>
      <c r="J131" s="20">
        <f>IF(I131&gt;=15,(SUM(LARGE(K131:AE131,{1;2;3;4;5;6;7;8;9;10;11;12;13;14;15}))+AF131),SUM(K131:AF131))</f>
        <v>20</v>
      </c>
      <c r="K131" s="121"/>
      <c r="L131" s="121"/>
      <c r="M131" s="121">
        <v>20</v>
      </c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61"/>
      <c r="AC131" s="61"/>
      <c r="AD131" s="61"/>
      <c r="AE131" s="61"/>
      <c r="AF131" s="34"/>
      <c r="AG131" s="33">
        <f t="shared" si="9"/>
        <v>0</v>
      </c>
    </row>
    <row r="132" spans="1:33" ht="12.75">
      <c r="A132" s="10" t="s">
        <v>119</v>
      </c>
      <c r="B132" s="8" t="str">
        <f>IF(ISBLANK(E132),"",LOOKUP(IF(2000+E132&gt;$G$1,1900+E132,2000+E132),Tabelle2!H:H,Tabelle2!J:J))</f>
        <v>JB</v>
      </c>
      <c r="C132" s="24">
        <f t="shared" si="5"/>
      </c>
      <c r="D132" s="22" t="s">
        <v>290</v>
      </c>
      <c r="E132" s="31">
        <v>98</v>
      </c>
      <c r="F132" s="23" t="s">
        <v>161</v>
      </c>
      <c r="G132" s="17">
        <f t="shared" si="6"/>
        <v>0</v>
      </c>
      <c r="H132" s="18">
        <f t="shared" si="7"/>
        <v>0</v>
      </c>
      <c r="I132" s="19">
        <f t="shared" si="8"/>
        <v>0</v>
      </c>
      <c r="J132" s="20">
        <f>IF(I132&gt;=15,(SUM(LARGE(K132:AE132,{1;2;3;4;5;6;7;8;9;10;11;12;13;14;15}))+AF132),SUM(K132:AF132))</f>
        <v>0</v>
      </c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61"/>
      <c r="AC132" s="61"/>
      <c r="AD132" s="61"/>
      <c r="AE132" s="61"/>
      <c r="AF132" s="34"/>
      <c r="AG132" s="33">
        <f t="shared" si="9"/>
        <v>0</v>
      </c>
    </row>
    <row r="133" spans="1:33" ht="12.75">
      <c r="A133" s="10" t="s">
        <v>119</v>
      </c>
      <c r="B133" s="8" t="str">
        <f>IF(ISBLANK(E133),"",LOOKUP(IF(2000+E133&gt;$G$1,1900+E133,2000+E133),Tabelle2!H:H,Tabelle2!J:J))</f>
        <v>JA</v>
      </c>
      <c r="C133" s="24">
        <f t="shared" si="5"/>
        <v>1</v>
      </c>
      <c r="D133" s="22" t="s">
        <v>243</v>
      </c>
      <c r="E133" s="31">
        <v>96</v>
      </c>
      <c r="F133" s="23" t="s">
        <v>146</v>
      </c>
      <c r="G133" s="17">
        <f t="shared" si="6"/>
        <v>99</v>
      </c>
      <c r="H133" s="18">
        <f t="shared" si="7"/>
        <v>4</v>
      </c>
      <c r="I133" s="19">
        <f t="shared" si="8"/>
        <v>4</v>
      </c>
      <c r="J133" s="20">
        <f>IF(I133&gt;=15,(SUM(LARGE(K133:AE133,{1;2;3;4;5;6;7;8;9;10;11;12;13;14;15}))+AF133),SUM(K133:AF133))</f>
        <v>95</v>
      </c>
      <c r="K133" s="119"/>
      <c r="L133" s="119"/>
      <c r="M133" s="119"/>
      <c r="N133" s="119"/>
      <c r="O133" s="119"/>
      <c r="P133" s="119">
        <v>25</v>
      </c>
      <c r="Q133" s="119">
        <v>20</v>
      </c>
      <c r="R133" s="119"/>
      <c r="S133" s="119"/>
      <c r="T133" s="119">
        <v>25</v>
      </c>
      <c r="U133" s="119"/>
      <c r="V133" s="119"/>
      <c r="W133" s="119"/>
      <c r="X133" s="119"/>
      <c r="Y133" s="119"/>
      <c r="Z133" s="119">
        <v>25</v>
      </c>
      <c r="AA133" s="119"/>
      <c r="AB133" s="61"/>
      <c r="AC133" s="61"/>
      <c r="AD133" s="61"/>
      <c r="AE133" s="61"/>
      <c r="AF133" s="34"/>
      <c r="AG133" s="33">
        <f t="shared" si="9"/>
        <v>0</v>
      </c>
    </row>
    <row r="134" spans="1:33" ht="12.75">
      <c r="A134" s="10" t="s">
        <v>119</v>
      </c>
      <c r="B134" s="8" t="str">
        <f>IF(ISBLANK(E134),"",LOOKUP(IF(2000+E134&gt;$G$1,1900+E134,2000+E134),Tabelle2!H:H,Tabelle2!J:J))</f>
        <v>JA</v>
      </c>
      <c r="C134" s="24">
        <f t="shared" si="5"/>
        <v>2</v>
      </c>
      <c r="D134" s="22" t="s">
        <v>348</v>
      </c>
      <c r="E134" s="31">
        <v>96</v>
      </c>
      <c r="F134" s="23" t="s">
        <v>62</v>
      </c>
      <c r="G134" s="17">
        <f t="shared" si="6"/>
        <v>50</v>
      </c>
      <c r="H134" s="18">
        <f t="shared" si="7"/>
        <v>2</v>
      </c>
      <c r="I134" s="19">
        <f t="shared" si="8"/>
        <v>2</v>
      </c>
      <c r="J134" s="20">
        <f>IF(I134&gt;=15,(SUM(LARGE(K134:AE134,{1;2;3;4;5;6;7;8;9;10;11;12;13;14;15}))+AF134),SUM(K134:AF134))</f>
        <v>48</v>
      </c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>
        <v>25</v>
      </c>
      <c r="X134" s="119"/>
      <c r="Y134" s="119"/>
      <c r="Z134" s="119"/>
      <c r="AA134" s="119">
        <v>23</v>
      </c>
      <c r="AB134" s="61"/>
      <c r="AC134" s="61"/>
      <c r="AD134" s="61"/>
      <c r="AE134" s="61"/>
      <c r="AF134" s="34"/>
      <c r="AG134" s="33">
        <f t="shared" si="9"/>
        <v>0</v>
      </c>
    </row>
    <row r="135" spans="1:33" ht="12.75">
      <c r="A135" s="10" t="s">
        <v>119</v>
      </c>
      <c r="B135" s="8" t="str">
        <f>IF(ISBLANK(E135),"",LOOKUP(IF(2000+E135&gt;$G$1,1900+E135,2000+E135),Tabelle2!H:H,Tabelle2!J:J))</f>
        <v>JA</v>
      </c>
      <c r="C135" s="24">
        <f t="shared" si="5"/>
      </c>
      <c r="D135" s="22" t="s">
        <v>97</v>
      </c>
      <c r="E135" s="31">
        <v>96</v>
      </c>
      <c r="F135" s="23" t="s">
        <v>17</v>
      </c>
      <c r="G135" s="17">
        <f t="shared" si="6"/>
        <v>0</v>
      </c>
      <c r="H135" s="18">
        <f t="shared" si="7"/>
        <v>0</v>
      </c>
      <c r="I135" s="19">
        <f t="shared" si="8"/>
        <v>0</v>
      </c>
      <c r="J135" s="20">
        <f>IF(I135&gt;=15,(SUM(LARGE(K135:AE135,{1;2;3;4;5;6;7;8;9;10;11;12;13;14;15}))+AF135),SUM(K135:AF135))</f>
        <v>0</v>
      </c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19"/>
      <c r="AB135" s="61"/>
      <c r="AC135" s="61"/>
      <c r="AD135" s="61"/>
      <c r="AE135" s="61"/>
      <c r="AF135" s="34"/>
      <c r="AG135" s="33">
        <f t="shared" si="9"/>
        <v>0</v>
      </c>
    </row>
    <row r="136" spans="1:33" ht="12.75">
      <c r="A136" s="10" t="s">
        <v>119</v>
      </c>
      <c r="B136" s="8" t="str">
        <f>IF(ISBLANK(E136),"",LOOKUP(IF(2000+E136&gt;$G$1,1900+E136,2000+E136),Tabelle2!H:H,Tabelle2!J:J))</f>
        <v>JA</v>
      </c>
      <c r="C136" s="24">
        <f aca="true" t="shared" si="10" ref="C136:C199">IF(G136&gt;=1,SUMPRODUCT(($A$8:$A$498=A136)*($B$8:$B$498=B136)*($G$8:$G$498&gt;G136))+1,"")</f>
      </c>
      <c r="D136" s="22" t="s">
        <v>143</v>
      </c>
      <c r="E136" s="31">
        <v>96</v>
      </c>
      <c r="F136" s="23" t="s">
        <v>136</v>
      </c>
      <c r="G136" s="17">
        <f aca="true" t="shared" si="11" ref="G136:G199">H136+J136</f>
        <v>0</v>
      </c>
      <c r="H136" s="18">
        <f aca="true" t="shared" si="12" ref="H136:H199">COUNTIF(K136:AE136,"&gt;=1")+COUNTIF(K136:AE136,"T")</f>
        <v>0</v>
      </c>
      <c r="I136" s="19">
        <f aca="true" t="shared" si="13" ref="I136:I199">MIN(15,COUNTIF(K136:AE136,"&gt;=1"))</f>
        <v>0</v>
      </c>
      <c r="J136" s="20">
        <f>IF(I136&gt;=15,(SUM(LARGE(K136:AE136,{1;2;3;4;5;6;7;8;9;10;11;12;13;14;15}))+AF136),SUM(K136:AF136))</f>
        <v>0</v>
      </c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61"/>
      <c r="AB136" s="61"/>
      <c r="AC136" s="61"/>
      <c r="AD136" s="61"/>
      <c r="AE136" s="61"/>
      <c r="AF136" s="34"/>
      <c r="AG136" s="33">
        <f aca="true" t="shared" si="14" ref="AG136:AG199">COUNTIF(K136:AE136,"&gt;=1")-I136</f>
        <v>0</v>
      </c>
    </row>
    <row r="137" spans="1:33" ht="12.75">
      <c r="A137" s="10" t="s">
        <v>119</v>
      </c>
      <c r="B137" s="8">
        <f>IF(ISBLANK(E137),"",LOOKUP(IF(2000+E137&gt;$G$1,1900+E137,2000+E137),Tabelle2!H:H,Tabelle2!J:J))</f>
        <v>80</v>
      </c>
      <c r="C137" s="24">
        <f t="shared" si="10"/>
        <v>1</v>
      </c>
      <c r="D137" s="22" t="s">
        <v>76</v>
      </c>
      <c r="E137" s="31">
        <v>34</v>
      </c>
      <c r="F137" s="23" t="s">
        <v>69</v>
      </c>
      <c r="G137" s="17">
        <f t="shared" si="11"/>
        <v>16</v>
      </c>
      <c r="H137" s="18">
        <f t="shared" si="12"/>
        <v>1</v>
      </c>
      <c r="I137" s="19">
        <f t="shared" si="13"/>
        <v>1</v>
      </c>
      <c r="J137" s="20">
        <f>IF(I137&gt;=15,(SUM(LARGE(K137:AE137,{1;2;3;4;5;6;7;8;9;10;11;12;13;14;15}))+AF137),SUM(K137:AF137))</f>
        <v>15</v>
      </c>
      <c r="K137" s="61"/>
      <c r="L137" s="61"/>
      <c r="M137" s="61">
        <v>15</v>
      </c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34"/>
      <c r="AG137" s="33">
        <f t="shared" si="14"/>
        <v>0</v>
      </c>
    </row>
    <row r="138" spans="1:33" ht="12.75">
      <c r="A138" s="10" t="s">
        <v>119</v>
      </c>
      <c r="B138" s="8">
        <f>IF(ISBLANK(E138),"",LOOKUP(IF(2000+E138&gt;$G$1,1900+E138,2000+E138),Tabelle2!H:H,Tabelle2!J:J))</f>
        <v>75</v>
      </c>
      <c r="C138" s="24">
        <f t="shared" si="10"/>
        <v>1</v>
      </c>
      <c r="D138" s="22" t="s">
        <v>99</v>
      </c>
      <c r="E138" s="31">
        <v>38</v>
      </c>
      <c r="F138" s="23" t="s">
        <v>34</v>
      </c>
      <c r="G138" s="17">
        <f t="shared" si="11"/>
        <v>206</v>
      </c>
      <c r="H138" s="18">
        <f t="shared" si="12"/>
        <v>10</v>
      </c>
      <c r="I138" s="19">
        <f t="shared" si="13"/>
        <v>10</v>
      </c>
      <c r="J138" s="20">
        <f>IF(I138&gt;=15,(SUM(LARGE(K138:AE138,{1;2;3;4;5;6;7;8;9;10;11;12;13;14;15}))+AF138),SUM(K138:AF138))</f>
        <v>196</v>
      </c>
      <c r="K138" s="119">
        <v>18</v>
      </c>
      <c r="L138" s="119">
        <v>20</v>
      </c>
      <c r="M138" s="119">
        <v>20</v>
      </c>
      <c r="N138" s="119">
        <v>20</v>
      </c>
      <c r="O138" s="119">
        <v>20</v>
      </c>
      <c r="P138" s="119">
        <v>20</v>
      </c>
      <c r="Q138" s="119">
        <v>20</v>
      </c>
      <c r="R138" s="119">
        <v>18</v>
      </c>
      <c r="S138" s="119"/>
      <c r="T138" s="119"/>
      <c r="U138" s="119"/>
      <c r="V138" s="119"/>
      <c r="W138" s="119"/>
      <c r="X138" s="119"/>
      <c r="Y138" s="119"/>
      <c r="Z138" s="119"/>
      <c r="AA138" s="119">
        <v>20</v>
      </c>
      <c r="AB138" s="119"/>
      <c r="AC138" s="119">
        <v>20</v>
      </c>
      <c r="AD138" s="61"/>
      <c r="AE138" s="61"/>
      <c r="AF138" s="34"/>
      <c r="AG138" s="33">
        <f t="shared" si="14"/>
        <v>0</v>
      </c>
    </row>
    <row r="139" spans="1:33" ht="12.75">
      <c r="A139" s="10" t="s">
        <v>119</v>
      </c>
      <c r="B139" s="8">
        <f>IF(ISBLANK(E139),"",LOOKUP(IF(2000+E139&gt;$G$1,1900+E139,2000+E139),Tabelle2!H:H,Tabelle2!J:J))</f>
        <v>75</v>
      </c>
      <c r="C139" s="24">
        <f t="shared" si="10"/>
        <v>2</v>
      </c>
      <c r="D139" s="22" t="s">
        <v>73</v>
      </c>
      <c r="E139" s="31">
        <v>38</v>
      </c>
      <c r="F139" s="23" t="s">
        <v>34</v>
      </c>
      <c r="G139" s="17">
        <f t="shared" si="11"/>
        <v>174</v>
      </c>
      <c r="H139" s="18">
        <f t="shared" si="12"/>
        <v>9</v>
      </c>
      <c r="I139" s="19">
        <f t="shared" si="13"/>
        <v>9</v>
      </c>
      <c r="J139" s="20">
        <f>IF(I139&gt;=15,(SUM(LARGE(K139:AE139,{1;2;3;4;5;6;7;8;9;10;11;12;13;14;15}))+AF139),SUM(K139:AF139))</f>
        <v>165</v>
      </c>
      <c r="K139" s="119">
        <v>20</v>
      </c>
      <c r="L139" s="119">
        <v>15</v>
      </c>
      <c r="M139" s="119">
        <v>15</v>
      </c>
      <c r="N139" s="119"/>
      <c r="O139" s="119"/>
      <c r="P139" s="119"/>
      <c r="Q139" s="119"/>
      <c r="R139" s="119">
        <v>20</v>
      </c>
      <c r="S139" s="119"/>
      <c r="T139" s="119">
        <v>25</v>
      </c>
      <c r="U139" s="119"/>
      <c r="V139" s="119"/>
      <c r="W139" s="119">
        <v>20</v>
      </c>
      <c r="X139" s="119"/>
      <c r="Y139" s="119">
        <v>20</v>
      </c>
      <c r="Z139" s="119"/>
      <c r="AA139" s="119">
        <v>15</v>
      </c>
      <c r="AB139" s="119">
        <v>15</v>
      </c>
      <c r="AC139" s="119"/>
      <c r="AD139" s="61"/>
      <c r="AE139" s="61"/>
      <c r="AF139" s="34"/>
      <c r="AG139" s="33">
        <f t="shared" si="14"/>
        <v>0</v>
      </c>
    </row>
    <row r="140" spans="1:33" ht="12.75">
      <c r="A140" s="10" t="s">
        <v>119</v>
      </c>
      <c r="B140" s="8">
        <f>IF(ISBLANK(E140),"",LOOKUP(IF(2000+E140&gt;$G$1,1900+E140,2000+E140),Tabelle2!H:H,Tabelle2!J:J))</f>
        <v>75</v>
      </c>
      <c r="C140" s="24">
        <f t="shared" si="10"/>
        <v>3</v>
      </c>
      <c r="D140" s="22" t="s">
        <v>75</v>
      </c>
      <c r="E140" s="31">
        <v>35</v>
      </c>
      <c r="F140" s="23" t="s">
        <v>34</v>
      </c>
      <c r="G140" s="17">
        <f t="shared" si="11"/>
        <v>112</v>
      </c>
      <c r="H140" s="18">
        <f t="shared" si="12"/>
        <v>7</v>
      </c>
      <c r="I140" s="19">
        <f t="shared" si="13"/>
        <v>7</v>
      </c>
      <c r="J140" s="20">
        <f>IF(I140&gt;=15,(SUM(LARGE(K140:AE140,{1;2;3;4;5;6;7;8;9;10;11;12;13;14;15}))+AF140),SUM(K140:AF140))</f>
        <v>105</v>
      </c>
      <c r="K140" s="119">
        <v>16</v>
      </c>
      <c r="L140" s="119">
        <v>13</v>
      </c>
      <c r="M140" s="119">
        <v>12</v>
      </c>
      <c r="N140" s="119">
        <v>18</v>
      </c>
      <c r="O140" s="119"/>
      <c r="P140" s="119"/>
      <c r="Q140" s="119"/>
      <c r="R140" s="119">
        <v>13</v>
      </c>
      <c r="S140" s="119">
        <v>20</v>
      </c>
      <c r="T140" s="119"/>
      <c r="U140" s="119"/>
      <c r="V140" s="119"/>
      <c r="W140" s="119"/>
      <c r="X140" s="119"/>
      <c r="Y140" s="119"/>
      <c r="Z140" s="119"/>
      <c r="AA140" s="119">
        <v>13</v>
      </c>
      <c r="AB140" s="119"/>
      <c r="AC140" s="119"/>
      <c r="AD140" s="61"/>
      <c r="AE140" s="61"/>
      <c r="AF140" s="34"/>
      <c r="AG140" s="33">
        <f t="shared" si="14"/>
        <v>0</v>
      </c>
    </row>
    <row r="141" spans="1:33" ht="12.75">
      <c r="A141" s="10" t="s">
        <v>119</v>
      </c>
      <c r="B141" s="8">
        <f>IF(ISBLANK(E141),"",LOOKUP(IF(2000+E141&gt;$G$1,1900+E141,2000+E141),Tabelle2!H:H,Tabelle2!J:J))</f>
        <v>75</v>
      </c>
      <c r="C141" s="24">
        <f t="shared" si="10"/>
        <v>4</v>
      </c>
      <c r="D141" s="22" t="s">
        <v>379</v>
      </c>
      <c r="E141" s="31">
        <v>38</v>
      </c>
      <c r="F141" s="23" t="s">
        <v>34</v>
      </c>
      <c r="G141" s="17">
        <f t="shared" si="11"/>
        <v>18</v>
      </c>
      <c r="H141" s="18">
        <f t="shared" si="12"/>
        <v>1</v>
      </c>
      <c r="I141" s="19">
        <f t="shared" si="13"/>
        <v>1</v>
      </c>
      <c r="J141" s="20">
        <f>IF(I141&gt;=15,(SUM(LARGE(K141:AE141,{1;2;3;4;5;6;7;8;9;10;11;12;13;14;15}))+AF141),SUM(K141:AF141))</f>
        <v>17</v>
      </c>
      <c r="K141" s="121">
        <v>17</v>
      </c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61"/>
      <c r="AE141" s="61"/>
      <c r="AF141" s="34"/>
      <c r="AG141" s="33">
        <f t="shared" si="14"/>
        <v>0</v>
      </c>
    </row>
    <row r="142" spans="1:33" ht="12.75">
      <c r="A142" s="10" t="s">
        <v>119</v>
      </c>
      <c r="B142" s="8">
        <f>IF(ISBLANK(E142),"",LOOKUP(IF(2000+E142&gt;$G$1,1900+E142,2000+E142),Tabelle2!H:H,Tabelle2!J:J))</f>
        <v>70</v>
      </c>
      <c r="C142" s="24">
        <f t="shared" si="10"/>
        <v>1</v>
      </c>
      <c r="D142" s="22" t="s">
        <v>105</v>
      </c>
      <c r="E142" s="31">
        <v>43</v>
      </c>
      <c r="F142" s="23" t="s">
        <v>62</v>
      </c>
      <c r="G142" s="17">
        <f t="shared" si="11"/>
        <v>395</v>
      </c>
      <c r="H142" s="18">
        <f t="shared" si="12"/>
        <v>17</v>
      </c>
      <c r="I142" s="19">
        <f t="shared" si="13"/>
        <v>15</v>
      </c>
      <c r="J142" s="20">
        <f>IF(I142&gt;=15,(SUM(LARGE(K142:AE142,{1;2;3;4;5;6;7;8;9;10;11;12;13;14;15}))+AF142),SUM(K142:AF142))</f>
        <v>378</v>
      </c>
      <c r="K142" s="119">
        <v>25</v>
      </c>
      <c r="L142" s="119">
        <v>25</v>
      </c>
      <c r="M142" s="119"/>
      <c r="N142" s="119">
        <v>25</v>
      </c>
      <c r="O142" s="119">
        <v>25</v>
      </c>
      <c r="P142" s="119">
        <v>25</v>
      </c>
      <c r="Q142" s="119">
        <v>25</v>
      </c>
      <c r="R142" s="119">
        <v>25</v>
      </c>
      <c r="S142" s="119">
        <v>25</v>
      </c>
      <c r="T142" s="119">
        <v>25</v>
      </c>
      <c r="U142" s="119">
        <v>25</v>
      </c>
      <c r="V142" s="119">
        <v>25</v>
      </c>
      <c r="W142" s="131">
        <v>22</v>
      </c>
      <c r="X142" s="119">
        <v>25</v>
      </c>
      <c r="Y142" s="119"/>
      <c r="Z142" s="119">
        <v>25</v>
      </c>
      <c r="AA142" s="131">
        <v>23</v>
      </c>
      <c r="AB142" s="119">
        <v>25</v>
      </c>
      <c r="AC142" s="119">
        <v>23</v>
      </c>
      <c r="AD142" s="119"/>
      <c r="AE142" s="119"/>
      <c r="AF142" s="121">
        <v>5</v>
      </c>
      <c r="AG142" s="33">
        <f t="shared" si="14"/>
        <v>2</v>
      </c>
    </row>
    <row r="143" spans="1:33" ht="12.75">
      <c r="A143" s="10" t="s">
        <v>119</v>
      </c>
      <c r="B143" s="8">
        <f>IF(ISBLANK(E143),"",LOOKUP(IF(2000+E143&gt;$G$1,1900+E143,2000+E143),Tabelle2!H:H,Tabelle2!J:J))</f>
        <v>70</v>
      </c>
      <c r="C143" s="24">
        <f t="shared" si="10"/>
        <v>2</v>
      </c>
      <c r="D143" s="22" t="s">
        <v>101</v>
      </c>
      <c r="E143" s="31">
        <v>40</v>
      </c>
      <c r="F143" s="23" t="s">
        <v>62</v>
      </c>
      <c r="G143" s="17">
        <f t="shared" si="11"/>
        <v>343</v>
      </c>
      <c r="H143" s="18">
        <f t="shared" si="12"/>
        <v>15</v>
      </c>
      <c r="I143" s="19">
        <f t="shared" si="13"/>
        <v>15</v>
      </c>
      <c r="J143" s="20">
        <f>IF(I143&gt;=15,(SUM(LARGE(K143:AE143,{1;2;3;4;5;6;7;8;9;10;11;12;13;14;15}))+AF143),SUM(K143:AF143))</f>
        <v>328</v>
      </c>
      <c r="K143" s="119">
        <v>23</v>
      </c>
      <c r="L143" s="119">
        <v>20</v>
      </c>
      <c r="M143" s="119"/>
      <c r="N143" s="119">
        <v>22</v>
      </c>
      <c r="O143" s="119"/>
      <c r="P143" s="119">
        <v>23</v>
      </c>
      <c r="Q143" s="119"/>
      <c r="R143" s="119">
        <v>23</v>
      </c>
      <c r="S143" s="119">
        <v>23</v>
      </c>
      <c r="T143" s="119">
        <v>22</v>
      </c>
      <c r="U143" s="119">
        <v>22</v>
      </c>
      <c r="V143" s="119">
        <v>23</v>
      </c>
      <c r="W143" s="119">
        <v>20</v>
      </c>
      <c r="X143" s="119">
        <v>22</v>
      </c>
      <c r="Y143" s="119">
        <v>20</v>
      </c>
      <c r="Z143" s="119">
        <v>20</v>
      </c>
      <c r="AA143" s="119">
        <v>17</v>
      </c>
      <c r="AB143" s="119">
        <v>23</v>
      </c>
      <c r="AC143" s="119"/>
      <c r="AD143" s="119"/>
      <c r="AE143" s="119"/>
      <c r="AF143" s="121">
        <v>5</v>
      </c>
      <c r="AG143" s="33">
        <f t="shared" si="14"/>
        <v>0</v>
      </c>
    </row>
    <row r="144" spans="1:33" ht="12.75">
      <c r="A144" s="10" t="s">
        <v>119</v>
      </c>
      <c r="B144" s="8">
        <f>IF(ISBLANK(E144),"",LOOKUP(IF(2000+E144&gt;$G$1,1900+E144,2000+E144),Tabelle2!H:H,Tabelle2!J:J))</f>
        <v>70</v>
      </c>
      <c r="C144" s="24">
        <f t="shared" si="10"/>
        <v>3</v>
      </c>
      <c r="D144" s="22" t="s">
        <v>92</v>
      </c>
      <c r="E144" s="31">
        <v>42</v>
      </c>
      <c r="F144" s="23" t="s">
        <v>93</v>
      </c>
      <c r="G144" s="17">
        <f t="shared" si="11"/>
        <v>245</v>
      </c>
      <c r="H144" s="18">
        <f t="shared" si="12"/>
        <v>13</v>
      </c>
      <c r="I144" s="19">
        <f t="shared" si="13"/>
        <v>13</v>
      </c>
      <c r="J144" s="20">
        <f>IF(I144&gt;=15,(SUM(LARGE(K144:AE144,{1;2;3;4;5;6;7;8;9;10;11;12;13;14;15}))+AF144),SUM(K144:AF144))</f>
        <v>232</v>
      </c>
      <c r="K144" s="119">
        <v>17</v>
      </c>
      <c r="L144" s="119">
        <v>15</v>
      </c>
      <c r="M144" s="119">
        <v>17</v>
      </c>
      <c r="N144" s="119"/>
      <c r="O144" s="119"/>
      <c r="P144" s="119"/>
      <c r="Q144" s="119">
        <v>15</v>
      </c>
      <c r="R144" s="119">
        <v>18</v>
      </c>
      <c r="S144" s="119"/>
      <c r="T144" s="119">
        <v>21</v>
      </c>
      <c r="U144" s="119">
        <v>21</v>
      </c>
      <c r="V144" s="119">
        <v>21</v>
      </c>
      <c r="W144" s="119">
        <v>19</v>
      </c>
      <c r="X144" s="126"/>
      <c r="Y144" s="119"/>
      <c r="Z144" s="126">
        <v>18</v>
      </c>
      <c r="AA144" s="126">
        <v>15</v>
      </c>
      <c r="AB144" s="119">
        <v>18</v>
      </c>
      <c r="AC144" s="119">
        <v>17</v>
      </c>
      <c r="AD144" s="119"/>
      <c r="AE144" s="119"/>
      <c r="AF144" s="121"/>
      <c r="AG144" s="33">
        <f t="shared" si="14"/>
        <v>0</v>
      </c>
    </row>
    <row r="145" spans="1:33" ht="12.75">
      <c r="A145" s="10" t="s">
        <v>119</v>
      </c>
      <c r="B145" s="8">
        <f>IF(ISBLANK(E145),"",LOOKUP(IF(2000+E145&gt;$G$1,1900+E145,2000+E145),Tabelle2!H:H,Tabelle2!J:J))</f>
        <v>70</v>
      </c>
      <c r="C145" s="24">
        <f t="shared" si="10"/>
        <v>4</v>
      </c>
      <c r="D145" s="22" t="s">
        <v>72</v>
      </c>
      <c r="E145" s="31">
        <v>42</v>
      </c>
      <c r="F145" s="23" t="s">
        <v>58</v>
      </c>
      <c r="G145" s="17">
        <f t="shared" si="11"/>
        <v>213</v>
      </c>
      <c r="H145" s="18">
        <f t="shared" si="12"/>
        <v>10</v>
      </c>
      <c r="I145" s="19">
        <f t="shared" si="13"/>
        <v>10</v>
      </c>
      <c r="J145" s="20">
        <f>IF(I145&gt;=15,(SUM(LARGE(K145:AE145,{1;2;3;4;5;6;7;8;9;10;11;12;13;14;15}))+AF145),SUM(K145:AF145))</f>
        <v>203</v>
      </c>
      <c r="K145" s="119">
        <v>20</v>
      </c>
      <c r="L145" s="119"/>
      <c r="M145" s="119">
        <v>20</v>
      </c>
      <c r="N145" s="119">
        <v>23</v>
      </c>
      <c r="O145" s="119">
        <v>20</v>
      </c>
      <c r="P145" s="119">
        <v>21</v>
      </c>
      <c r="Q145" s="119">
        <v>18</v>
      </c>
      <c r="R145" s="119">
        <v>20</v>
      </c>
      <c r="S145" s="119"/>
      <c r="T145" s="119"/>
      <c r="U145" s="119"/>
      <c r="V145" s="119"/>
      <c r="W145" s="119">
        <v>21</v>
      </c>
      <c r="X145" s="119">
        <v>20</v>
      </c>
      <c r="Y145" s="119"/>
      <c r="Z145" s="119"/>
      <c r="AA145" s="119"/>
      <c r="AB145" s="119"/>
      <c r="AC145" s="119">
        <v>20</v>
      </c>
      <c r="AD145" s="119"/>
      <c r="AE145" s="119"/>
      <c r="AF145" s="121"/>
      <c r="AG145" s="33">
        <f t="shared" si="14"/>
        <v>0</v>
      </c>
    </row>
    <row r="146" spans="1:33" ht="12.75">
      <c r="A146" s="10" t="s">
        <v>119</v>
      </c>
      <c r="B146" s="8">
        <f>IF(ISBLANK(E146),"",LOOKUP(IF(2000+E146&gt;$G$1,1900+E146,2000+E146),Tabelle2!H:H,Tabelle2!J:J))</f>
        <v>70</v>
      </c>
      <c r="C146" s="24">
        <f t="shared" si="10"/>
        <v>5</v>
      </c>
      <c r="D146" s="22" t="s">
        <v>220</v>
      </c>
      <c r="E146" s="31">
        <v>44</v>
      </c>
      <c r="F146" s="23" t="s">
        <v>70</v>
      </c>
      <c r="G146" s="17">
        <f t="shared" si="11"/>
        <v>208</v>
      </c>
      <c r="H146" s="18">
        <f t="shared" si="12"/>
        <v>9</v>
      </c>
      <c r="I146" s="19">
        <f t="shared" si="13"/>
        <v>9</v>
      </c>
      <c r="J146" s="20">
        <f>IF(I146&gt;=15,(SUM(LARGE(K146:AE146,{1;2;3;4;5;6;7;8;9;10;11;12;13;14;15}))+AF146),SUM(K146:AF146))</f>
        <v>199</v>
      </c>
      <c r="K146" s="121"/>
      <c r="L146" s="121">
        <v>18</v>
      </c>
      <c r="M146" s="121"/>
      <c r="N146" s="121"/>
      <c r="O146" s="121">
        <v>23</v>
      </c>
      <c r="P146" s="121">
        <v>22</v>
      </c>
      <c r="Q146" s="121">
        <v>20</v>
      </c>
      <c r="R146" s="121"/>
      <c r="S146" s="121"/>
      <c r="T146" s="121">
        <v>23</v>
      </c>
      <c r="U146" s="121">
        <v>23</v>
      </c>
      <c r="V146" s="121">
        <v>22</v>
      </c>
      <c r="W146" s="121"/>
      <c r="X146" s="121">
        <v>23</v>
      </c>
      <c r="Y146" s="121">
        <v>25</v>
      </c>
      <c r="Z146" s="121"/>
      <c r="AA146" s="121"/>
      <c r="AB146" s="121"/>
      <c r="AC146" s="121"/>
      <c r="AD146" s="121"/>
      <c r="AE146" s="121"/>
      <c r="AF146" s="121"/>
      <c r="AG146" s="33">
        <f t="shared" si="14"/>
        <v>0</v>
      </c>
    </row>
    <row r="147" spans="1:33" ht="12.75">
      <c r="A147" s="10" t="s">
        <v>119</v>
      </c>
      <c r="B147" s="8">
        <f>IF(ISBLANK(E147),"",LOOKUP(IF(2000+E147&gt;$G$1,1900+E147,2000+E147),Tabelle2!H:H,Tabelle2!J:J))</f>
        <v>70</v>
      </c>
      <c r="C147" s="24">
        <f t="shared" si="10"/>
        <v>6</v>
      </c>
      <c r="D147" s="22" t="s">
        <v>71</v>
      </c>
      <c r="E147" s="31">
        <v>44</v>
      </c>
      <c r="F147" s="23" t="s">
        <v>34</v>
      </c>
      <c r="G147" s="17">
        <f t="shared" si="11"/>
        <v>95</v>
      </c>
      <c r="H147" s="18">
        <f t="shared" si="12"/>
        <v>5</v>
      </c>
      <c r="I147" s="19">
        <f t="shared" si="13"/>
        <v>5</v>
      </c>
      <c r="J147" s="20">
        <f>IF(I147&gt;=15,(SUM(LARGE(K147:AE147,{1;2;3;4;5;6;7;8;9;10;11;12;13;14;15}))+AF147),SUM(K147:AF147))</f>
        <v>90</v>
      </c>
      <c r="K147" s="119">
        <v>18</v>
      </c>
      <c r="L147" s="119"/>
      <c r="M147" s="119">
        <v>18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>
        <v>16</v>
      </c>
      <c r="AB147" s="119">
        <v>20</v>
      </c>
      <c r="AC147" s="119">
        <v>18</v>
      </c>
      <c r="AD147" s="119"/>
      <c r="AE147" s="119"/>
      <c r="AF147" s="121"/>
      <c r="AG147" s="33">
        <f t="shared" si="14"/>
        <v>0</v>
      </c>
    </row>
    <row r="148" spans="1:33" ht="12.75">
      <c r="A148" s="10" t="s">
        <v>119</v>
      </c>
      <c r="B148" s="8">
        <f>IF(ISBLANK(E148),"",LOOKUP(IF(2000+E148&gt;$G$1,1900+E148,2000+E148),Tabelle2!H:H,Tabelle2!J:J))</f>
        <v>70</v>
      </c>
      <c r="C148" s="24">
        <f t="shared" si="10"/>
        <v>7</v>
      </c>
      <c r="D148" s="22" t="s">
        <v>248</v>
      </c>
      <c r="E148" s="31">
        <v>43</v>
      </c>
      <c r="F148" s="23" t="s">
        <v>170</v>
      </c>
      <c r="G148" s="17">
        <f t="shared" si="11"/>
        <v>52</v>
      </c>
      <c r="H148" s="18">
        <f t="shared" si="12"/>
        <v>2</v>
      </c>
      <c r="I148" s="19">
        <f t="shared" si="13"/>
        <v>2</v>
      </c>
      <c r="J148" s="20">
        <f>IF(I148&gt;=15,(SUM(LARGE(K148:AE148,{1;2;3;4;5;6;7;8;9;10;11;12;13;14;15}))+AF148),SUM(K148:AF148))</f>
        <v>50</v>
      </c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>
        <v>25</v>
      </c>
      <c r="AB148" s="119"/>
      <c r="AC148" s="119">
        <v>25</v>
      </c>
      <c r="AD148" s="119"/>
      <c r="AE148" s="119"/>
      <c r="AF148" s="121"/>
      <c r="AG148" s="33">
        <f t="shared" si="14"/>
        <v>0</v>
      </c>
    </row>
    <row r="149" spans="1:33" ht="12.75">
      <c r="A149" s="10" t="s">
        <v>119</v>
      </c>
      <c r="B149" s="8">
        <f>IF(ISBLANK(E149),"",LOOKUP(IF(2000+E149&gt;$G$1,1900+E149,2000+E149),Tabelle2!H:H,Tabelle2!J:J))</f>
        <v>70</v>
      </c>
      <c r="C149" s="24">
        <f t="shared" si="10"/>
        <v>8</v>
      </c>
      <c r="D149" s="22" t="s">
        <v>134</v>
      </c>
      <c r="E149" s="31">
        <v>44</v>
      </c>
      <c r="F149" s="23" t="s">
        <v>130</v>
      </c>
      <c r="G149" s="17">
        <f t="shared" si="11"/>
        <v>47</v>
      </c>
      <c r="H149" s="18">
        <f t="shared" si="12"/>
        <v>2</v>
      </c>
      <c r="I149" s="19">
        <f t="shared" si="13"/>
        <v>2</v>
      </c>
      <c r="J149" s="20">
        <f>IF(I149&gt;=15,(SUM(LARGE(K149:AE149,{1;2;3;4;5;6;7;8;9;10;11;12;13;14;15}))+AF149),SUM(K149:AF149))</f>
        <v>45</v>
      </c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>
        <v>25</v>
      </c>
      <c r="X149" s="119"/>
      <c r="Y149" s="119"/>
      <c r="Z149" s="119"/>
      <c r="AA149" s="119">
        <v>20</v>
      </c>
      <c r="AB149" s="119"/>
      <c r="AC149" s="119"/>
      <c r="AD149" s="119"/>
      <c r="AE149" s="119"/>
      <c r="AF149" s="121"/>
      <c r="AG149" s="33">
        <f t="shared" si="14"/>
        <v>0</v>
      </c>
    </row>
    <row r="150" spans="1:33" ht="12.75">
      <c r="A150" s="10" t="s">
        <v>119</v>
      </c>
      <c r="B150" s="8">
        <f>IF(ISBLANK(E150),"",LOOKUP(IF(2000+E150&gt;$G$1,1900+E150,2000+E150),Tabelle2!H:H,Tabelle2!J:J))</f>
        <v>70</v>
      </c>
      <c r="C150" s="24">
        <f t="shared" si="10"/>
        <v>9</v>
      </c>
      <c r="D150" s="22" t="s">
        <v>133</v>
      </c>
      <c r="E150" s="31">
        <v>44</v>
      </c>
      <c r="F150" s="23" t="s">
        <v>130</v>
      </c>
      <c r="G150" s="17">
        <f t="shared" si="11"/>
        <v>43</v>
      </c>
      <c r="H150" s="18">
        <f t="shared" si="12"/>
        <v>2</v>
      </c>
      <c r="I150" s="19">
        <f t="shared" si="13"/>
        <v>2</v>
      </c>
      <c r="J150" s="20">
        <f>IF(I150&gt;=15,(SUM(LARGE(K150:AE150,{1;2;3;4;5;6;7;8;9;10;11;12;13;14;15}))+AF150),SUM(K150:AF150))</f>
        <v>41</v>
      </c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>
        <v>23</v>
      </c>
      <c r="X150" s="119"/>
      <c r="Y150" s="119"/>
      <c r="Z150" s="119"/>
      <c r="AA150" s="119">
        <v>18</v>
      </c>
      <c r="AB150" s="119"/>
      <c r="AC150" s="119"/>
      <c r="AD150" s="119"/>
      <c r="AE150" s="119"/>
      <c r="AF150" s="121"/>
      <c r="AG150" s="33">
        <f t="shared" si="14"/>
        <v>0</v>
      </c>
    </row>
    <row r="151" spans="1:33" ht="12.75">
      <c r="A151" s="10" t="s">
        <v>119</v>
      </c>
      <c r="B151" s="8">
        <f>IF(ISBLANK(E151),"",LOOKUP(IF(2000+E151&gt;$G$1,1900+E151,2000+E151),Tabelle2!H:H,Tabelle2!J:J))</f>
        <v>70</v>
      </c>
      <c r="C151" s="24">
        <f t="shared" si="10"/>
        <v>10</v>
      </c>
      <c r="D151" s="22" t="s">
        <v>391</v>
      </c>
      <c r="E151" s="31">
        <v>43</v>
      </c>
      <c r="F151" s="23" t="s">
        <v>23</v>
      </c>
      <c r="G151" s="17">
        <f t="shared" si="11"/>
        <v>35</v>
      </c>
      <c r="H151" s="18">
        <f t="shared" si="12"/>
        <v>2</v>
      </c>
      <c r="I151" s="19">
        <f t="shared" si="13"/>
        <v>2</v>
      </c>
      <c r="J151" s="20">
        <f>IF(I151&gt;=15,(SUM(LARGE(K151:AE151,{1;2;3;4;5;6;7;8;9;10;11;12;13;14;15}))+AF151),SUM(K151:AF151))</f>
        <v>33</v>
      </c>
      <c r="K151" s="119"/>
      <c r="L151" s="119"/>
      <c r="M151" s="119"/>
      <c r="N151" s="119"/>
      <c r="O151" s="119">
        <v>18</v>
      </c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>
        <v>15</v>
      </c>
      <c r="AB151" s="119"/>
      <c r="AC151" s="119"/>
      <c r="AD151" s="119"/>
      <c r="AE151" s="119"/>
      <c r="AF151" s="121"/>
      <c r="AG151" s="33">
        <f t="shared" si="14"/>
        <v>0</v>
      </c>
    </row>
    <row r="152" spans="1:33" ht="12.75">
      <c r="A152" s="10" t="s">
        <v>119</v>
      </c>
      <c r="B152" s="8">
        <f>IF(ISBLANK(E152),"",LOOKUP(IF(2000+E152&gt;$G$1,1900+E152,2000+E152),Tabelle2!H:H,Tabelle2!J:J))</f>
        <v>70</v>
      </c>
      <c r="C152" s="24">
        <f t="shared" si="10"/>
        <v>11</v>
      </c>
      <c r="D152" s="132" t="s">
        <v>444</v>
      </c>
      <c r="E152" s="31">
        <v>44</v>
      </c>
      <c r="F152" s="23" t="s">
        <v>124</v>
      </c>
      <c r="G152" s="17">
        <f t="shared" si="11"/>
        <v>23</v>
      </c>
      <c r="H152" s="18">
        <f t="shared" si="12"/>
        <v>1</v>
      </c>
      <c r="I152" s="19">
        <f t="shared" si="13"/>
        <v>1</v>
      </c>
      <c r="J152" s="20">
        <f>IF(I152&gt;=15,(SUM(LARGE(K152:AE152,{1;2;3;4;5;6;7;8;9;10;11;12;13;14;15}))+AF152),SUM(K152:AF152))</f>
        <v>22</v>
      </c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>
        <v>22</v>
      </c>
      <c r="AB152" s="61"/>
      <c r="AC152" s="61"/>
      <c r="AD152" s="61"/>
      <c r="AE152" s="61"/>
      <c r="AF152" s="34"/>
      <c r="AG152" s="33">
        <f t="shared" si="14"/>
        <v>0</v>
      </c>
    </row>
    <row r="153" spans="1:33" ht="12.75">
      <c r="A153" s="10" t="s">
        <v>119</v>
      </c>
      <c r="B153" s="8">
        <f>IF(ISBLANK(E153),"",LOOKUP(IF(2000+E153&gt;$G$1,1900+E153,2000+E153),Tabelle2!H:H,Tabelle2!J:J))</f>
        <v>70</v>
      </c>
      <c r="C153" s="24">
        <f t="shared" si="10"/>
      </c>
      <c r="D153" s="22" t="s">
        <v>74</v>
      </c>
      <c r="E153" s="31">
        <v>41</v>
      </c>
      <c r="F153" s="23" t="s">
        <v>34</v>
      </c>
      <c r="G153" s="17">
        <f t="shared" si="11"/>
        <v>0</v>
      </c>
      <c r="H153" s="18">
        <f t="shared" si="12"/>
        <v>0</v>
      </c>
      <c r="I153" s="19">
        <f t="shared" si="13"/>
        <v>0</v>
      </c>
      <c r="J153" s="20">
        <f>IF(I153&gt;=15,(SUM(LARGE(K153:AE153,{1;2;3;4;5;6;7;8;9;10;11;12;13;14;15}))+AF153),SUM(K153:AF153))</f>
        <v>0</v>
      </c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33">
        <f t="shared" si="14"/>
        <v>0</v>
      </c>
    </row>
    <row r="154" spans="1:33" ht="12.75">
      <c r="A154" s="10" t="s">
        <v>119</v>
      </c>
      <c r="B154" s="8">
        <f>IF(ISBLANK(E154),"",LOOKUP(IF(2000+E154&gt;$G$1,1900+E154,2000+E154),Tabelle2!H:H,Tabelle2!J:J))</f>
        <v>70</v>
      </c>
      <c r="C154" s="24">
        <f t="shared" si="10"/>
      </c>
      <c r="D154" s="22" t="s">
        <v>315</v>
      </c>
      <c r="E154" s="31">
        <v>44</v>
      </c>
      <c r="F154" s="23" t="s">
        <v>29</v>
      </c>
      <c r="G154" s="17">
        <f t="shared" si="11"/>
        <v>0</v>
      </c>
      <c r="H154" s="18">
        <f t="shared" si="12"/>
        <v>0</v>
      </c>
      <c r="I154" s="19">
        <f t="shared" si="13"/>
        <v>0</v>
      </c>
      <c r="J154" s="20">
        <f>IF(I154&gt;=15,(SUM(LARGE(K154:AE154,{1;2;3;4;5;6;7;8;9;10;11;12;13;14;15}))+AF154),SUM(K154:AF154))</f>
        <v>0</v>
      </c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34"/>
      <c r="AG154" s="33">
        <f t="shared" si="14"/>
        <v>0</v>
      </c>
    </row>
    <row r="155" spans="1:33" ht="12.75">
      <c r="A155" s="10" t="s">
        <v>119</v>
      </c>
      <c r="B155" s="8">
        <f>IF(ISBLANK(E155),"",LOOKUP(IF(2000+E155&gt;$G$1,1900+E155,2000+E155),Tabelle2!H:H,Tabelle2!J:J))</f>
        <v>65</v>
      </c>
      <c r="C155" s="24">
        <f t="shared" si="10"/>
        <v>1</v>
      </c>
      <c r="D155" s="22" t="s">
        <v>61</v>
      </c>
      <c r="E155" s="31">
        <v>49</v>
      </c>
      <c r="F155" s="23" t="s">
        <v>34</v>
      </c>
      <c r="G155" s="17">
        <f t="shared" si="11"/>
        <v>382</v>
      </c>
      <c r="H155" s="18">
        <f t="shared" si="12"/>
        <v>16</v>
      </c>
      <c r="I155" s="19">
        <f t="shared" si="13"/>
        <v>15</v>
      </c>
      <c r="J155" s="20">
        <f>IF(I155&gt;=15,(SUM(LARGE(K155:AE155,{1;2;3;4;5;6;7;8;9;10;11;12;13;14;15}))+AF155),SUM(K155:AF155))</f>
        <v>366</v>
      </c>
      <c r="K155" s="119">
        <v>25</v>
      </c>
      <c r="L155" s="119">
        <v>23</v>
      </c>
      <c r="M155" s="119">
        <v>23</v>
      </c>
      <c r="N155" s="119"/>
      <c r="O155" s="119">
        <v>25</v>
      </c>
      <c r="P155" s="119">
        <v>23</v>
      </c>
      <c r="Q155" s="119"/>
      <c r="R155" s="119">
        <v>25</v>
      </c>
      <c r="S155" s="119">
        <v>25</v>
      </c>
      <c r="T155" s="119">
        <v>25</v>
      </c>
      <c r="U155" s="119">
        <v>25</v>
      </c>
      <c r="V155" s="119">
        <v>25</v>
      </c>
      <c r="W155" s="119">
        <v>23</v>
      </c>
      <c r="X155" s="119">
        <v>23</v>
      </c>
      <c r="Y155" s="119">
        <v>25</v>
      </c>
      <c r="Z155" s="119">
        <v>23</v>
      </c>
      <c r="AA155" s="119"/>
      <c r="AB155" s="119">
        <v>23</v>
      </c>
      <c r="AC155" s="131">
        <v>20</v>
      </c>
      <c r="AD155" s="119"/>
      <c r="AE155" s="119"/>
      <c r="AF155" s="121">
        <v>5</v>
      </c>
      <c r="AG155" s="33">
        <f t="shared" si="14"/>
        <v>1</v>
      </c>
    </row>
    <row r="156" spans="1:33" ht="12.75">
      <c r="A156" s="10" t="s">
        <v>119</v>
      </c>
      <c r="B156" s="8">
        <f>IF(ISBLANK(E156),"",LOOKUP(IF(2000+E156&gt;$G$1,1900+E156,2000+E156),Tabelle2!H:H,Tabelle2!J:J))</f>
        <v>65</v>
      </c>
      <c r="C156" s="24">
        <f t="shared" si="10"/>
        <v>2</v>
      </c>
      <c r="D156" s="22" t="s">
        <v>64</v>
      </c>
      <c r="E156" s="31">
        <v>49</v>
      </c>
      <c r="F156" s="23" t="s">
        <v>65</v>
      </c>
      <c r="G156" s="17">
        <f t="shared" si="11"/>
        <v>331</v>
      </c>
      <c r="H156" s="18">
        <f t="shared" si="12"/>
        <v>13</v>
      </c>
      <c r="I156" s="19">
        <f t="shared" si="13"/>
        <v>13</v>
      </c>
      <c r="J156" s="20">
        <f>IF(I156&gt;=15,(SUM(LARGE(K156:AE156,{1;2;3;4;5;6;7;8;9;10;11;12;13;14;15}))+AF156),SUM(K156:AF156))</f>
        <v>318</v>
      </c>
      <c r="K156" s="119"/>
      <c r="L156" s="126">
        <v>25</v>
      </c>
      <c r="M156" s="119">
        <v>25</v>
      </c>
      <c r="N156" s="119">
        <v>25</v>
      </c>
      <c r="O156" s="119">
        <v>20</v>
      </c>
      <c r="P156" s="119">
        <v>25</v>
      </c>
      <c r="Q156" s="119">
        <v>25</v>
      </c>
      <c r="R156" s="119"/>
      <c r="S156" s="119"/>
      <c r="T156" s="119"/>
      <c r="U156" s="119"/>
      <c r="V156" s="119"/>
      <c r="W156" s="119">
        <v>25</v>
      </c>
      <c r="X156" s="119">
        <v>25</v>
      </c>
      <c r="Y156" s="119">
        <v>23</v>
      </c>
      <c r="Z156" s="119">
        <v>25</v>
      </c>
      <c r="AA156" s="126">
        <v>25</v>
      </c>
      <c r="AB156" s="119">
        <v>25</v>
      </c>
      <c r="AC156" s="119">
        <v>25</v>
      </c>
      <c r="AD156" s="119"/>
      <c r="AE156" s="119"/>
      <c r="AF156" s="121"/>
      <c r="AG156" s="33">
        <f t="shared" si="14"/>
        <v>0</v>
      </c>
    </row>
    <row r="157" spans="1:33" ht="12.75">
      <c r="A157" s="10" t="s">
        <v>119</v>
      </c>
      <c r="B157" s="8">
        <f>IF(ISBLANK(E157),"",LOOKUP(IF(2000+E157&gt;$G$1,1900+E157,2000+E157),Tabelle2!H:H,Tabelle2!J:J))</f>
        <v>65</v>
      </c>
      <c r="C157" s="24">
        <f t="shared" si="10"/>
        <v>3</v>
      </c>
      <c r="D157" s="22" t="s">
        <v>180</v>
      </c>
      <c r="E157" s="31">
        <v>47</v>
      </c>
      <c r="F157" s="23" t="s">
        <v>106</v>
      </c>
      <c r="G157" s="17">
        <f t="shared" si="11"/>
        <v>241</v>
      </c>
      <c r="H157" s="18">
        <f t="shared" si="12"/>
        <v>10</v>
      </c>
      <c r="I157" s="19">
        <f t="shared" si="13"/>
        <v>10</v>
      </c>
      <c r="J157" s="20">
        <f>IF(I157&gt;=15,(SUM(LARGE(K157:AE157,{1;2;3;4;5;6;7;8;9;10;11;12;13;14;15}))+AF157),SUM(K157:AF157))</f>
        <v>231</v>
      </c>
      <c r="K157" s="119">
        <v>23</v>
      </c>
      <c r="L157" s="119"/>
      <c r="M157" s="119">
        <v>22</v>
      </c>
      <c r="N157" s="119">
        <v>23</v>
      </c>
      <c r="O157" s="119">
        <v>23</v>
      </c>
      <c r="P157" s="119">
        <v>22</v>
      </c>
      <c r="Q157" s="119">
        <v>23</v>
      </c>
      <c r="R157" s="119">
        <v>23</v>
      </c>
      <c r="S157" s="119"/>
      <c r="T157" s="119"/>
      <c r="U157" s="126"/>
      <c r="V157" s="119"/>
      <c r="W157" s="119"/>
      <c r="X157" s="119"/>
      <c r="Y157" s="119">
        <v>22</v>
      </c>
      <c r="Z157" s="119">
        <v>22</v>
      </c>
      <c r="AA157" s="119">
        <v>23</v>
      </c>
      <c r="AB157" s="119"/>
      <c r="AC157" s="119"/>
      <c r="AD157" s="119"/>
      <c r="AE157" s="119"/>
      <c r="AF157" s="121">
        <v>5</v>
      </c>
      <c r="AG157" s="33">
        <f t="shared" si="14"/>
        <v>0</v>
      </c>
    </row>
    <row r="158" spans="1:33" ht="12.75">
      <c r="A158" s="10" t="s">
        <v>119</v>
      </c>
      <c r="B158" s="8">
        <f>IF(ISBLANK(E158),"",LOOKUP(IF(2000+E158&gt;$G$1,1900+E158,2000+E158),Tabelle2!H:H,Tabelle2!J:J))</f>
        <v>65</v>
      </c>
      <c r="C158" s="24">
        <f t="shared" si="10"/>
        <v>4</v>
      </c>
      <c r="D158" s="22" t="s">
        <v>66</v>
      </c>
      <c r="E158" s="31">
        <v>48</v>
      </c>
      <c r="F158" s="23" t="s">
        <v>171</v>
      </c>
      <c r="G158" s="17">
        <f t="shared" si="11"/>
        <v>80</v>
      </c>
      <c r="H158" s="18">
        <f t="shared" si="12"/>
        <v>4</v>
      </c>
      <c r="I158" s="19">
        <f t="shared" si="13"/>
        <v>4</v>
      </c>
      <c r="J158" s="20">
        <f>IF(I158&gt;=15,(SUM(LARGE(K158:AE158,{1;2;3;4;5;6;7;8;9;10;11;12;13;14;15}))+AF158),SUM(K158:AF158))</f>
        <v>76</v>
      </c>
      <c r="K158" s="121"/>
      <c r="L158" s="121"/>
      <c r="M158" s="121"/>
      <c r="N158" s="121"/>
      <c r="O158" s="121">
        <v>18</v>
      </c>
      <c r="P158" s="121"/>
      <c r="Q158" s="121"/>
      <c r="R158" s="121">
        <v>15</v>
      </c>
      <c r="S158" s="121">
        <v>20</v>
      </c>
      <c r="T158" s="121">
        <v>23</v>
      </c>
      <c r="U158" s="121"/>
      <c r="V158" s="121"/>
      <c r="W158" s="121"/>
      <c r="X158" s="121"/>
      <c r="Y158" s="121"/>
      <c r="Z158" s="121"/>
      <c r="AA158" s="125"/>
      <c r="AB158" s="121"/>
      <c r="AC158" s="121"/>
      <c r="AD158" s="121"/>
      <c r="AE158" s="121"/>
      <c r="AF158" s="121"/>
      <c r="AG158" s="33">
        <f t="shared" si="14"/>
        <v>0</v>
      </c>
    </row>
    <row r="159" spans="1:33" ht="12.75">
      <c r="A159" s="10" t="s">
        <v>119</v>
      </c>
      <c r="B159" s="8">
        <f>IF(ISBLANK(E159),"",LOOKUP(IF(2000+E159&gt;$G$1,1900+E159,2000+E159),Tabelle2!H:H,Tabelle2!J:J))</f>
        <v>65</v>
      </c>
      <c r="C159" s="24">
        <f t="shared" si="10"/>
      </c>
      <c r="D159" s="22" t="s">
        <v>240</v>
      </c>
      <c r="E159" s="31">
        <v>45</v>
      </c>
      <c r="F159" s="23" t="s">
        <v>223</v>
      </c>
      <c r="G159" s="17">
        <f t="shared" si="11"/>
        <v>0</v>
      </c>
      <c r="H159" s="18">
        <f t="shared" si="12"/>
        <v>0</v>
      </c>
      <c r="I159" s="19">
        <f t="shared" si="13"/>
        <v>0</v>
      </c>
      <c r="J159" s="20">
        <f>IF(I159&gt;=15,(SUM(LARGE(K159:AE159,{1;2;3;4;5;6;7;8;9;10;11;12;13;14;15}))+AF159),SUM(K159:AF159))</f>
        <v>0</v>
      </c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33">
        <f t="shared" si="14"/>
        <v>0</v>
      </c>
    </row>
    <row r="160" spans="1:33" ht="12.75">
      <c r="A160" s="10" t="s">
        <v>119</v>
      </c>
      <c r="B160" s="8">
        <f>IF(ISBLANK(E160),"",LOOKUP(IF(2000+E160&gt;$G$1,1900+E160,2000+E160),Tabelle2!H:H,Tabelle2!J:J))</f>
        <v>60</v>
      </c>
      <c r="C160" s="24">
        <f t="shared" si="10"/>
        <v>1</v>
      </c>
      <c r="D160" s="22" t="s">
        <v>102</v>
      </c>
      <c r="E160" s="31">
        <v>53</v>
      </c>
      <c r="F160" s="23" t="s">
        <v>32</v>
      </c>
      <c r="G160" s="17">
        <f t="shared" si="11"/>
        <v>380</v>
      </c>
      <c r="H160" s="18">
        <f t="shared" si="12"/>
        <v>16</v>
      </c>
      <c r="I160" s="19">
        <f t="shared" si="13"/>
        <v>15</v>
      </c>
      <c r="J160" s="20">
        <f>IF(I160&gt;=15,(SUM(LARGE(K160:AE160,{1;2;3;4;5;6;7;8;9;10;11;12;13;14;15}))+AF160),SUM(K160:AF160))</f>
        <v>364</v>
      </c>
      <c r="K160" s="119">
        <v>23</v>
      </c>
      <c r="L160" s="119">
        <v>25</v>
      </c>
      <c r="M160" s="119">
        <v>23</v>
      </c>
      <c r="N160" s="119">
        <v>25</v>
      </c>
      <c r="O160" s="119">
        <v>25</v>
      </c>
      <c r="P160" s="119">
        <v>25</v>
      </c>
      <c r="Q160" s="119">
        <v>25</v>
      </c>
      <c r="R160" s="119">
        <v>25</v>
      </c>
      <c r="S160" s="119">
        <v>25</v>
      </c>
      <c r="T160" s="119">
        <v>23</v>
      </c>
      <c r="U160" s="119">
        <v>25</v>
      </c>
      <c r="V160" s="119"/>
      <c r="W160" s="131">
        <v>21</v>
      </c>
      <c r="X160" s="119">
        <v>25</v>
      </c>
      <c r="Y160" s="119"/>
      <c r="Z160" s="119"/>
      <c r="AA160" s="119">
        <v>22</v>
      </c>
      <c r="AB160" s="119">
        <v>23</v>
      </c>
      <c r="AC160" s="119">
        <v>25</v>
      </c>
      <c r="AD160" s="119"/>
      <c r="AE160" s="119"/>
      <c r="AF160" s="121"/>
      <c r="AG160" s="33">
        <f t="shared" si="14"/>
        <v>1</v>
      </c>
    </row>
    <row r="161" spans="1:33" ht="12.75">
      <c r="A161" s="10" t="s">
        <v>119</v>
      </c>
      <c r="B161" s="8">
        <f>IF(ISBLANK(E161),"",LOOKUP(IF(2000+E161&gt;$G$1,1900+E161,2000+E161),Tabelle2!H:H,Tabelle2!J:J))</f>
        <v>60</v>
      </c>
      <c r="C161" s="24">
        <f t="shared" si="10"/>
        <v>2</v>
      </c>
      <c r="D161" s="22" t="s">
        <v>129</v>
      </c>
      <c r="E161" s="31">
        <v>52</v>
      </c>
      <c r="F161" s="23" t="s">
        <v>124</v>
      </c>
      <c r="G161" s="17">
        <f t="shared" si="11"/>
        <v>369</v>
      </c>
      <c r="H161" s="18">
        <f t="shared" si="12"/>
        <v>15</v>
      </c>
      <c r="I161" s="19">
        <f t="shared" si="13"/>
        <v>15</v>
      </c>
      <c r="J161" s="20">
        <f>IF(I161&gt;=15,(SUM(LARGE(K161:AE161,{1;2;3;4;5;6;7;8;9;10;11;12;13;14;15}))+AF161),SUM(K161:AF161))</f>
        <v>354</v>
      </c>
      <c r="K161" s="119">
        <v>25</v>
      </c>
      <c r="L161" s="119"/>
      <c r="M161" s="119">
        <v>25</v>
      </c>
      <c r="N161" s="119">
        <v>23</v>
      </c>
      <c r="O161" s="119">
        <v>23</v>
      </c>
      <c r="P161" s="119">
        <v>23</v>
      </c>
      <c r="Q161" s="119"/>
      <c r="R161" s="119">
        <v>23</v>
      </c>
      <c r="S161" s="119">
        <v>23</v>
      </c>
      <c r="T161" s="119">
        <v>22</v>
      </c>
      <c r="U161" s="119">
        <v>23</v>
      </c>
      <c r="V161" s="119">
        <v>25</v>
      </c>
      <c r="W161" s="119"/>
      <c r="X161" s="119">
        <v>23</v>
      </c>
      <c r="Y161" s="119">
        <v>23</v>
      </c>
      <c r="Z161" s="119"/>
      <c r="AA161" s="119">
        <v>23</v>
      </c>
      <c r="AB161" s="119">
        <v>22</v>
      </c>
      <c r="AC161" s="119">
        <v>23</v>
      </c>
      <c r="AD161" s="119"/>
      <c r="AE161" s="119"/>
      <c r="AF161" s="121">
        <v>5</v>
      </c>
      <c r="AG161" s="33">
        <f t="shared" si="14"/>
        <v>0</v>
      </c>
    </row>
    <row r="162" spans="1:33" ht="12.75">
      <c r="A162" s="10" t="s">
        <v>119</v>
      </c>
      <c r="B162" s="8">
        <f>IF(ISBLANK(E162),"",LOOKUP(IF(2000+E162&gt;$G$1,1900+E162,2000+E162),Tabelle2!H:H,Tabelle2!J:J))</f>
        <v>60</v>
      </c>
      <c r="C162" s="24">
        <f t="shared" si="10"/>
        <v>3</v>
      </c>
      <c r="D162" s="22" t="s">
        <v>63</v>
      </c>
      <c r="E162" s="31">
        <v>51</v>
      </c>
      <c r="F162" s="23" t="s">
        <v>62</v>
      </c>
      <c r="G162" s="17">
        <f t="shared" si="11"/>
        <v>303</v>
      </c>
      <c r="H162" s="18">
        <f t="shared" si="12"/>
        <v>14</v>
      </c>
      <c r="I162" s="19">
        <f t="shared" si="13"/>
        <v>14</v>
      </c>
      <c r="J162" s="20">
        <f>IF(I162&gt;=15,(SUM(LARGE(K162:AE162,{1;2;3;4;5;6;7;8;9;10;11;12;13;14;15}))+AF162),SUM(K162:AF162))</f>
        <v>289</v>
      </c>
      <c r="K162" s="119">
        <v>20</v>
      </c>
      <c r="L162" s="119">
        <v>20</v>
      </c>
      <c r="M162" s="119"/>
      <c r="N162" s="119">
        <v>21</v>
      </c>
      <c r="O162" s="119">
        <v>21</v>
      </c>
      <c r="P162" s="119">
        <v>22</v>
      </c>
      <c r="Q162" s="119">
        <v>17</v>
      </c>
      <c r="R162" s="119">
        <v>22</v>
      </c>
      <c r="S162" s="119"/>
      <c r="T162" s="119">
        <v>19</v>
      </c>
      <c r="U162" s="119">
        <v>21</v>
      </c>
      <c r="V162" s="119">
        <v>23</v>
      </c>
      <c r="W162" s="119">
        <v>20</v>
      </c>
      <c r="X162" s="119"/>
      <c r="Y162" s="119"/>
      <c r="Z162" s="119"/>
      <c r="AA162" s="119">
        <v>21</v>
      </c>
      <c r="AB162" s="119">
        <v>15</v>
      </c>
      <c r="AC162" s="119">
        <v>22</v>
      </c>
      <c r="AD162" s="119"/>
      <c r="AE162" s="119"/>
      <c r="AF162" s="121">
        <v>5</v>
      </c>
      <c r="AG162" s="33">
        <f t="shared" si="14"/>
        <v>0</v>
      </c>
    </row>
    <row r="163" spans="1:33" ht="12.75">
      <c r="A163" s="10" t="s">
        <v>119</v>
      </c>
      <c r="B163" s="8">
        <f>IF(ISBLANK(E163),"",LOOKUP(IF(2000+E163&gt;$G$1,1900+E163,2000+E163),Tabelle2!H:H,Tabelle2!J:J))</f>
        <v>60</v>
      </c>
      <c r="C163" s="24">
        <f t="shared" si="10"/>
        <v>4</v>
      </c>
      <c r="D163" s="22" t="s">
        <v>365</v>
      </c>
      <c r="E163" s="31">
        <v>51</v>
      </c>
      <c r="F163" s="23" t="s">
        <v>34</v>
      </c>
      <c r="G163" s="17">
        <f t="shared" si="11"/>
        <v>203</v>
      </c>
      <c r="H163" s="18">
        <f t="shared" si="12"/>
        <v>11</v>
      </c>
      <c r="I163" s="19">
        <f t="shared" si="13"/>
        <v>11</v>
      </c>
      <c r="J163" s="20">
        <f>IF(I163&gt;=15,(SUM(LARGE(K163:AE163,{1;2;3;4;5;6;7;8;9;10;11;12;13;14;15}))+AF163),SUM(K163:AF163))</f>
        <v>192</v>
      </c>
      <c r="K163" s="119">
        <v>17</v>
      </c>
      <c r="L163" s="119"/>
      <c r="M163" s="119"/>
      <c r="N163" s="119">
        <v>18</v>
      </c>
      <c r="O163" s="119">
        <v>17</v>
      </c>
      <c r="P163" s="119">
        <v>17</v>
      </c>
      <c r="Q163" s="119"/>
      <c r="R163" s="119">
        <v>18</v>
      </c>
      <c r="S163" s="119"/>
      <c r="T163" s="119"/>
      <c r="U163" s="119">
        <v>20</v>
      </c>
      <c r="V163" s="119"/>
      <c r="W163" s="119"/>
      <c r="X163" s="119">
        <v>18</v>
      </c>
      <c r="Y163" s="119">
        <v>17</v>
      </c>
      <c r="Z163" s="119">
        <v>17</v>
      </c>
      <c r="AA163" s="119">
        <v>13</v>
      </c>
      <c r="AB163" s="119">
        <v>20</v>
      </c>
      <c r="AC163" s="119"/>
      <c r="AD163" s="119"/>
      <c r="AE163" s="119"/>
      <c r="AF163" s="121"/>
      <c r="AG163" s="33">
        <f t="shared" si="14"/>
        <v>0</v>
      </c>
    </row>
    <row r="164" spans="1:33" ht="12.75">
      <c r="A164" s="10" t="s">
        <v>119</v>
      </c>
      <c r="B164" s="8">
        <f>IF(ISBLANK(E164),"",LOOKUP(IF(2000+E164&gt;$G$1,1900+E164,2000+E164),Tabelle2!H:H,Tabelle2!J:J))</f>
        <v>60</v>
      </c>
      <c r="C164" s="24">
        <f t="shared" si="10"/>
        <v>5</v>
      </c>
      <c r="D164" s="22" t="s">
        <v>231</v>
      </c>
      <c r="E164" s="31">
        <v>54</v>
      </c>
      <c r="F164" s="23" t="s">
        <v>29</v>
      </c>
      <c r="G164" s="17">
        <f t="shared" si="11"/>
        <v>182</v>
      </c>
      <c r="H164" s="18">
        <f t="shared" si="12"/>
        <v>8</v>
      </c>
      <c r="I164" s="19">
        <f t="shared" si="13"/>
        <v>8</v>
      </c>
      <c r="J164" s="20">
        <f>IF(I164&gt;=15,(SUM(LARGE(K164:AE164,{1;2;3;4;5;6;7;8;9;10;11;12;13;14;15}))+AF164),SUM(K164:AF164))</f>
        <v>174</v>
      </c>
      <c r="K164" s="119"/>
      <c r="L164" s="119"/>
      <c r="M164" s="119"/>
      <c r="N164" s="119">
        <v>22</v>
      </c>
      <c r="O164" s="119"/>
      <c r="P164" s="119">
        <v>18</v>
      </c>
      <c r="Q164" s="119">
        <v>18</v>
      </c>
      <c r="R164" s="119"/>
      <c r="S164" s="119"/>
      <c r="T164" s="119">
        <v>21</v>
      </c>
      <c r="U164" s="119"/>
      <c r="V164" s="119"/>
      <c r="W164" s="119"/>
      <c r="X164" s="119"/>
      <c r="Y164" s="119">
        <v>25</v>
      </c>
      <c r="Z164" s="119">
        <v>20</v>
      </c>
      <c r="AA164" s="119">
        <v>20</v>
      </c>
      <c r="AB164" s="119">
        <v>25</v>
      </c>
      <c r="AC164" s="119"/>
      <c r="AD164" s="119"/>
      <c r="AE164" s="119"/>
      <c r="AF164" s="121">
        <v>5</v>
      </c>
      <c r="AG164" s="33">
        <f t="shared" si="14"/>
        <v>0</v>
      </c>
    </row>
    <row r="165" spans="1:33" ht="12.75">
      <c r="A165" s="10" t="s">
        <v>119</v>
      </c>
      <c r="B165" s="8">
        <f>IF(ISBLANK(E165),"",LOOKUP(IF(2000+E165&gt;$G$1,1900+E165,2000+E165),Tabelle2!H:H,Tabelle2!J:J))</f>
        <v>60</v>
      </c>
      <c r="C165" s="24">
        <f t="shared" si="10"/>
        <v>6</v>
      </c>
      <c r="D165" s="22" t="s">
        <v>59</v>
      </c>
      <c r="E165" s="31">
        <v>54</v>
      </c>
      <c r="F165" s="23" t="s">
        <v>29</v>
      </c>
      <c r="G165" s="17">
        <f t="shared" si="11"/>
        <v>150</v>
      </c>
      <c r="H165" s="18">
        <f t="shared" si="12"/>
        <v>7</v>
      </c>
      <c r="I165" s="19">
        <f t="shared" si="13"/>
        <v>7</v>
      </c>
      <c r="J165" s="20">
        <f>IF(I165&gt;=15,(SUM(LARGE(K165:AE165,{1;2;3;4;5;6;7;8;9;10;11;12;13;14;15}))+AF165),SUM(K165:AF165))</f>
        <v>143</v>
      </c>
      <c r="K165" s="121">
        <v>18</v>
      </c>
      <c r="L165" s="121"/>
      <c r="M165" s="121"/>
      <c r="N165" s="121"/>
      <c r="O165" s="121">
        <v>22</v>
      </c>
      <c r="P165" s="121">
        <v>20</v>
      </c>
      <c r="Q165" s="121">
        <v>23</v>
      </c>
      <c r="R165" s="121">
        <v>20</v>
      </c>
      <c r="S165" s="121"/>
      <c r="T165" s="121"/>
      <c r="U165" s="121"/>
      <c r="V165" s="121"/>
      <c r="W165" s="121"/>
      <c r="X165" s="121">
        <v>20</v>
      </c>
      <c r="Y165" s="121">
        <v>20</v>
      </c>
      <c r="Z165" s="121"/>
      <c r="AA165" s="121"/>
      <c r="AB165" s="121"/>
      <c r="AC165" s="121"/>
      <c r="AD165" s="121"/>
      <c r="AE165" s="121"/>
      <c r="AF165" s="121"/>
      <c r="AG165" s="33">
        <f t="shared" si="14"/>
        <v>0</v>
      </c>
    </row>
    <row r="166" spans="1:33" ht="12.75">
      <c r="A166" s="10" t="s">
        <v>119</v>
      </c>
      <c r="B166" s="8">
        <f>IF(ISBLANK(E166),"",LOOKUP(IF(2000+E166&gt;$G$1,1900+E166,2000+E166),Tabelle2!H:H,Tabelle2!J:J))</f>
        <v>60</v>
      </c>
      <c r="C166" s="24">
        <f t="shared" si="10"/>
        <v>7</v>
      </c>
      <c r="D166" s="22" t="s">
        <v>56</v>
      </c>
      <c r="E166" s="31">
        <v>53</v>
      </c>
      <c r="F166" s="23" t="s">
        <v>34</v>
      </c>
      <c r="G166" s="17">
        <f t="shared" si="11"/>
        <v>104</v>
      </c>
      <c r="H166" s="18">
        <f t="shared" si="12"/>
        <v>5</v>
      </c>
      <c r="I166" s="19">
        <f t="shared" si="13"/>
        <v>5</v>
      </c>
      <c r="J166" s="20">
        <f>IF(I166&gt;=15,(SUM(LARGE(K166:AE166,{1;2;3;4;5;6;7;8;9;10;11;12;13;14;15}))+AF166),SUM(K166:AF166))</f>
        <v>99</v>
      </c>
      <c r="K166" s="119"/>
      <c r="L166" s="119"/>
      <c r="M166" s="119"/>
      <c r="N166" s="119"/>
      <c r="O166" s="119">
        <v>18</v>
      </c>
      <c r="P166" s="119"/>
      <c r="Q166" s="119"/>
      <c r="R166" s="119"/>
      <c r="S166" s="119">
        <v>20</v>
      </c>
      <c r="T166" s="119">
        <v>20</v>
      </c>
      <c r="U166" s="119"/>
      <c r="V166" s="119"/>
      <c r="W166" s="119"/>
      <c r="X166" s="119"/>
      <c r="Y166" s="119"/>
      <c r="Z166" s="119">
        <v>18</v>
      </c>
      <c r="AA166" s="119"/>
      <c r="AB166" s="119"/>
      <c r="AC166" s="119">
        <v>18</v>
      </c>
      <c r="AD166" s="119"/>
      <c r="AE166" s="119"/>
      <c r="AF166" s="121">
        <v>5</v>
      </c>
      <c r="AG166" s="33">
        <f t="shared" si="14"/>
        <v>0</v>
      </c>
    </row>
    <row r="167" spans="1:33" ht="12.75">
      <c r="A167" s="9" t="s">
        <v>119</v>
      </c>
      <c r="B167" s="8">
        <f>IF(ISBLANK(E167),"",LOOKUP(IF(2000+E167&gt;$G$1,1900+E167,2000+E167),Tabelle2!H:H,Tabelle2!J:J))</f>
        <v>60</v>
      </c>
      <c r="C167" s="24">
        <f t="shared" si="10"/>
        <v>8</v>
      </c>
      <c r="D167" s="22" t="s">
        <v>140</v>
      </c>
      <c r="E167" s="31">
        <v>54</v>
      </c>
      <c r="F167" s="23" t="s">
        <v>130</v>
      </c>
      <c r="G167" s="17">
        <f t="shared" si="11"/>
        <v>98</v>
      </c>
      <c r="H167" s="18">
        <f t="shared" si="12"/>
        <v>4</v>
      </c>
      <c r="I167" s="19">
        <f t="shared" si="13"/>
        <v>4</v>
      </c>
      <c r="J167" s="20">
        <f>IF(I167&gt;=15,(SUM(LARGE(K167:AE167,{1;2;3;4;5;6;7;8;9;10;11;12;13;14;15}))+AF167),SUM(K167:AF167))</f>
        <v>94</v>
      </c>
      <c r="K167" s="119"/>
      <c r="L167" s="119"/>
      <c r="M167" s="119"/>
      <c r="N167" s="119"/>
      <c r="O167" s="119"/>
      <c r="P167" s="119"/>
      <c r="Q167" s="119"/>
      <c r="R167" s="119"/>
      <c r="S167" s="119"/>
      <c r="T167" s="119">
        <v>25</v>
      </c>
      <c r="U167" s="119">
        <v>22</v>
      </c>
      <c r="V167" s="119"/>
      <c r="W167" s="119">
        <v>22</v>
      </c>
      <c r="X167" s="119"/>
      <c r="Y167" s="119"/>
      <c r="Z167" s="119"/>
      <c r="AA167" s="119">
        <v>25</v>
      </c>
      <c r="AB167" s="119"/>
      <c r="AC167" s="119"/>
      <c r="AD167" s="119"/>
      <c r="AE167" s="119"/>
      <c r="AF167" s="121"/>
      <c r="AG167" s="33">
        <f t="shared" si="14"/>
        <v>0</v>
      </c>
    </row>
    <row r="168" spans="1:33" ht="12.75">
      <c r="A168" s="9" t="s">
        <v>119</v>
      </c>
      <c r="B168" s="8">
        <f>IF(ISBLANK(E168),"",LOOKUP(IF(2000+E168&gt;$G$1,1900+E168,2000+E168),Tabelle2!H:H,Tabelle2!J:J))</f>
        <v>60</v>
      </c>
      <c r="C168" s="24">
        <f t="shared" si="10"/>
        <v>9</v>
      </c>
      <c r="D168" s="22" t="s">
        <v>60</v>
      </c>
      <c r="E168" s="31">
        <v>50</v>
      </c>
      <c r="F168" s="23" t="s">
        <v>23</v>
      </c>
      <c r="G168" s="17">
        <f t="shared" si="11"/>
        <v>66</v>
      </c>
      <c r="H168" s="18">
        <f t="shared" si="12"/>
        <v>3</v>
      </c>
      <c r="I168" s="19">
        <f t="shared" si="13"/>
        <v>3</v>
      </c>
      <c r="J168" s="20">
        <f>IF(I168&gt;=15,(SUM(LARGE(K168:AE168,{1;2;3;4;5;6;7;8;9;10;11;12;13;14;15}))+AF168),SUM(K168:AF168))</f>
        <v>63</v>
      </c>
      <c r="K168" s="119"/>
      <c r="L168" s="119"/>
      <c r="M168" s="119"/>
      <c r="N168" s="119"/>
      <c r="O168" s="119">
        <v>20</v>
      </c>
      <c r="P168" s="119"/>
      <c r="Q168" s="119"/>
      <c r="R168" s="119"/>
      <c r="S168" s="119">
        <v>18</v>
      </c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>
        <v>20</v>
      </c>
      <c r="AD168" s="119"/>
      <c r="AE168" s="119"/>
      <c r="AF168" s="121">
        <v>5</v>
      </c>
      <c r="AG168" s="33">
        <f t="shared" si="14"/>
        <v>0</v>
      </c>
    </row>
    <row r="169" spans="1:33" ht="12.75">
      <c r="A169" s="9" t="s">
        <v>119</v>
      </c>
      <c r="B169" s="8">
        <f>IF(ISBLANK(E169),"",LOOKUP(IF(2000+E169&gt;$G$1,1900+E169,2000+E169),Tabelle2!H:H,Tabelle2!J:J))</f>
        <v>60</v>
      </c>
      <c r="C169" s="24">
        <f t="shared" si="10"/>
        <v>10</v>
      </c>
      <c r="D169" s="22" t="s">
        <v>396</v>
      </c>
      <c r="E169" s="31">
        <v>52</v>
      </c>
      <c r="F169" s="23" t="s">
        <v>130</v>
      </c>
      <c r="G169" s="17">
        <f t="shared" si="11"/>
        <v>45</v>
      </c>
      <c r="H169" s="18">
        <f t="shared" si="12"/>
        <v>2</v>
      </c>
      <c r="I169" s="19">
        <f t="shared" si="13"/>
        <v>2</v>
      </c>
      <c r="J169" s="20">
        <f>IF(I169&gt;=15,(SUM(LARGE(K169:AE169,{1;2;3;4;5;6;7;8;9;10;11;12;13;14;15}))+AF169),SUM(K169:AF169))</f>
        <v>43</v>
      </c>
      <c r="K169" s="121"/>
      <c r="L169" s="121"/>
      <c r="M169" s="121"/>
      <c r="N169" s="121"/>
      <c r="O169" s="121"/>
      <c r="P169" s="121"/>
      <c r="Q169" s="121">
        <v>20</v>
      </c>
      <c r="R169" s="121"/>
      <c r="S169" s="121"/>
      <c r="T169" s="121"/>
      <c r="U169" s="121"/>
      <c r="V169" s="121"/>
      <c r="W169" s="121">
        <v>23</v>
      </c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33">
        <f t="shared" si="14"/>
        <v>0</v>
      </c>
    </row>
    <row r="170" spans="1:33" ht="12.75">
      <c r="A170" s="9" t="s">
        <v>119</v>
      </c>
      <c r="B170" s="8">
        <f>IF(ISBLANK(E170),"",LOOKUP(IF(2000+E170&gt;$G$1,1900+E170,2000+E170),Tabelle2!H:H,Tabelle2!J:J))</f>
        <v>60</v>
      </c>
      <c r="C170" s="24">
        <f t="shared" si="10"/>
        <v>11</v>
      </c>
      <c r="D170" s="123" t="s">
        <v>68</v>
      </c>
      <c r="E170" s="124">
        <v>51</v>
      </c>
      <c r="F170" s="23" t="s">
        <v>67</v>
      </c>
      <c r="G170" s="17">
        <f t="shared" si="11"/>
        <v>37</v>
      </c>
      <c r="H170" s="18">
        <f t="shared" si="12"/>
        <v>2</v>
      </c>
      <c r="I170" s="19">
        <f t="shared" si="13"/>
        <v>2</v>
      </c>
      <c r="J170" s="20">
        <f>IF(I170&gt;=15,(SUM(LARGE(K170:AE170,{1;2;3;4;5;6;7;8;9;10;11;12;13;14;15}))+AF170),SUM(K170:AF170))</f>
        <v>35</v>
      </c>
      <c r="K170" s="121"/>
      <c r="L170" s="121"/>
      <c r="M170" s="121"/>
      <c r="N170" s="121">
        <v>20</v>
      </c>
      <c r="O170" s="121"/>
      <c r="P170" s="121"/>
      <c r="Q170" s="121"/>
      <c r="R170" s="121">
        <v>15</v>
      </c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33">
        <f t="shared" si="14"/>
        <v>0</v>
      </c>
    </row>
    <row r="171" spans="1:33" ht="12.75">
      <c r="A171" s="9" t="s">
        <v>119</v>
      </c>
      <c r="B171" s="8">
        <f>IF(ISBLANK(E171),"",LOOKUP(IF(2000+E171&gt;$G$1,1900+E171,2000+E171),Tabelle2!H:H,Tabelle2!J:J))</f>
        <v>60</v>
      </c>
      <c r="C171" s="24">
        <f t="shared" si="10"/>
        <v>12</v>
      </c>
      <c r="D171" s="123" t="s">
        <v>172</v>
      </c>
      <c r="E171" s="124">
        <v>51</v>
      </c>
      <c r="F171" s="23" t="s">
        <v>135</v>
      </c>
      <c r="G171" s="17">
        <f t="shared" si="11"/>
        <v>35</v>
      </c>
      <c r="H171" s="18">
        <f t="shared" si="12"/>
        <v>2</v>
      </c>
      <c r="I171" s="19">
        <f t="shared" si="13"/>
        <v>2</v>
      </c>
      <c r="J171" s="20">
        <f>IF(I171&gt;=15,(SUM(LARGE(K171:AE171,{1;2;3;4;5;6;7;8;9;10;11;12;13;14;15}))+AF171),SUM(K171:AF171))</f>
        <v>33</v>
      </c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>
        <v>18</v>
      </c>
      <c r="Z171" s="119"/>
      <c r="AA171" s="119">
        <v>15</v>
      </c>
      <c r="AB171" s="119"/>
      <c r="AC171" s="119"/>
      <c r="AD171" s="119"/>
      <c r="AE171" s="119"/>
      <c r="AF171" s="121"/>
      <c r="AG171" s="33">
        <f t="shared" si="14"/>
        <v>0</v>
      </c>
    </row>
    <row r="172" spans="1:33" ht="12.75">
      <c r="A172" s="9" t="s">
        <v>119</v>
      </c>
      <c r="B172" s="8">
        <f>IF(ISBLANK(E172),"",LOOKUP(IF(2000+E172&gt;$G$1,1900+E172,2000+E172),Tabelle2!H:H,Tabelle2!J:J))</f>
        <v>60</v>
      </c>
      <c r="C172" s="24">
        <f t="shared" si="10"/>
        <v>13</v>
      </c>
      <c r="D172" s="123" t="s">
        <v>408</v>
      </c>
      <c r="E172" s="124">
        <v>51</v>
      </c>
      <c r="F172" s="23" t="s">
        <v>409</v>
      </c>
      <c r="G172" s="17">
        <f t="shared" si="11"/>
        <v>26</v>
      </c>
      <c r="H172" s="18">
        <f t="shared" si="12"/>
        <v>1</v>
      </c>
      <c r="I172" s="19">
        <f t="shared" si="13"/>
        <v>1</v>
      </c>
      <c r="J172" s="20">
        <f>IF(I172&gt;=15,(SUM(LARGE(K172:AE172,{1;2;3;4;5;6;7;8;9;10;11;12;13;14;15}))+AF172),SUM(K172:AF172))</f>
        <v>25</v>
      </c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>
        <v>25</v>
      </c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33">
        <f t="shared" si="14"/>
        <v>0</v>
      </c>
    </row>
    <row r="173" spans="1:33" ht="12.75">
      <c r="A173" s="9" t="s">
        <v>119</v>
      </c>
      <c r="B173" s="8">
        <f>IF(ISBLANK(E173),"",LOOKUP(IF(2000+E173&gt;$G$1,1900+E173,2000+E173),Tabelle2!H:H,Tabelle2!J:J))</f>
        <v>60</v>
      </c>
      <c r="C173" s="24">
        <f t="shared" si="10"/>
      </c>
      <c r="D173" s="123" t="s">
        <v>57</v>
      </c>
      <c r="E173" s="124">
        <v>52</v>
      </c>
      <c r="F173" s="23" t="s">
        <v>21</v>
      </c>
      <c r="G173" s="17">
        <f t="shared" si="11"/>
        <v>0</v>
      </c>
      <c r="H173" s="18">
        <f t="shared" si="12"/>
        <v>0</v>
      </c>
      <c r="I173" s="19">
        <f t="shared" si="13"/>
        <v>0</v>
      </c>
      <c r="J173" s="20">
        <f>IF(I173&gt;=15,(SUM(LARGE(K173:AE173,{1;2;3;4;5;6;7;8;9;10;11;12;13;14;15}))+AF173),SUM(K173:AF173))</f>
        <v>0</v>
      </c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33">
        <f t="shared" si="14"/>
        <v>0</v>
      </c>
    </row>
    <row r="174" spans="1:33" ht="12.75">
      <c r="A174" s="9" t="s">
        <v>119</v>
      </c>
      <c r="B174" s="8">
        <f>IF(ISBLANK(E174),"",LOOKUP(IF(2000+E174&gt;$G$1,1900+E174,2000+E174),Tabelle2!H:H,Tabelle2!J:J))</f>
        <v>60</v>
      </c>
      <c r="C174" s="24">
        <f t="shared" si="10"/>
      </c>
      <c r="D174" s="123" t="s">
        <v>300</v>
      </c>
      <c r="E174" s="124">
        <v>51</v>
      </c>
      <c r="F174" s="23" t="s">
        <v>29</v>
      </c>
      <c r="G174" s="17">
        <f t="shared" si="11"/>
        <v>0</v>
      </c>
      <c r="H174" s="18">
        <f t="shared" si="12"/>
        <v>0</v>
      </c>
      <c r="I174" s="19">
        <f t="shared" si="13"/>
        <v>0</v>
      </c>
      <c r="J174" s="20">
        <f>IF(I174&gt;=15,(SUM(LARGE(K174:AE174,{1;2;3;4;5;6;7;8;9;10;11;12;13;14;15}))+AF174),SUM(K174:AF174))</f>
        <v>0</v>
      </c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33">
        <f t="shared" si="14"/>
        <v>0</v>
      </c>
    </row>
    <row r="175" spans="1:33" ht="12.75">
      <c r="A175" s="9" t="s">
        <v>119</v>
      </c>
      <c r="B175" s="8">
        <f>IF(ISBLANK(E175),"",LOOKUP(IF(2000+E175&gt;$G$1,1900+E175,2000+E175),Tabelle2!H:H,Tabelle2!J:J))</f>
        <v>60</v>
      </c>
      <c r="C175" s="24">
        <f t="shared" si="10"/>
      </c>
      <c r="D175" s="123" t="s">
        <v>352</v>
      </c>
      <c r="E175" s="124">
        <v>53</v>
      </c>
      <c r="F175" s="23" t="s">
        <v>22</v>
      </c>
      <c r="G175" s="17">
        <f t="shared" si="11"/>
        <v>0</v>
      </c>
      <c r="H175" s="18">
        <f t="shared" si="12"/>
        <v>0</v>
      </c>
      <c r="I175" s="19">
        <f t="shared" si="13"/>
        <v>0</v>
      </c>
      <c r="J175" s="20">
        <f>IF(I175&gt;=15,(SUM(LARGE(K175:AE175,{1;2;3;4;5;6;7;8;9;10;11;12;13;14;15}))+AF175),SUM(K175:AF175))</f>
        <v>0</v>
      </c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33">
        <f t="shared" si="14"/>
        <v>0</v>
      </c>
    </row>
    <row r="176" spans="1:33" ht="12.75" customHeight="1">
      <c r="A176" s="9" t="s">
        <v>119</v>
      </c>
      <c r="B176" s="8">
        <f>IF(ISBLANK(E176),"",LOOKUP(IF(2000+E176&gt;$G$1,1900+E176,2000+E176),Tabelle2!H:H,Tabelle2!J:J))</f>
        <v>60</v>
      </c>
      <c r="C176" s="24">
        <f t="shared" si="10"/>
      </c>
      <c r="D176" s="123" t="s">
        <v>162</v>
      </c>
      <c r="E176" s="124">
        <v>53</v>
      </c>
      <c r="F176" s="23" t="s">
        <v>163</v>
      </c>
      <c r="G176" s="17">
        <f t="shared" si="11"/>
        <v>0</v>
      </c>
      <c r="H176" s="18">
        <f t="shared" si="12"/>
        <v>0</v>
      </c>
      <c r="I176" s="19">
        <f t="shared" si="13"/>
        <v>0</v>
      </c>
      <c r="J176" s="20">
        <f>IF(I176&gt;=15,(SUM(LARGE(K176:AE176,{1;2;3;4;5;6;7;8;9;10;11;12;13;14;15}))+AF176),SUM(K176:AF176))</f>
        <v>0</v>
      </c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33">
        <f t="shared" si="14"/>
        <v>0</v>
      </c>
    </row>
    <row r="177" spans="1:33" ht="12.75">
      <c r="A177" s="9" t="s">
        <v>119</v>
      </c>
      <c r="B177" s="8">
        <f>IF(ISBLANK(E177),"",LOOKUP(IF(2000+E177&gt;$G$1,1900+E177,2000+E177),Tabelle2!H:H,Tabelle2!J:J))</f>
        <v>55</v>
      </c>
      <c r="C177" s="24">
        <f t="shared" si="10"/>
        <v>1</v>
      </c>
      <c r="D177" s="123" t="s">
        <v>141</v>
      </c>
      <c r="E177" s="124">
        <v>56</v>
      </c>
      <c r="F177" s="23" t="s">
        <v>32</v>
      </c>
      <c r="G177" s="17">
        <f t="shared" si="11"/>
        <v>385</v>
      </c>
      <c r="H177" s="18">
        <f t="shared" si="12"/>
        <v>17</v>
      </c>
      <c r="I177" s="19">
        <f t="shared" si="13"/>
        <v>15</v>
      </c>
      <c r="J177" s="20">
        <f>IF(I177&gt;=15,(SUM(LARGE(K177:AE177,{1;2;3;4;5;6;7;8;9;10;11;12;13;14;15}))+AF177),SUM(K177:AF177))</f>
        <v>368</v>
      </c>
      <c r="K177" s="119">
        <v>25</v>
      </c>
      <c r="L177" s="119">
        <v>25</v>
      </c>
      <c r="M177" s="119"/>
      <c r="N177" s="119">
        <v>25</v>
      </c>
      <c r="O177" s="119"/>
      <c r="P177" s="119">
        <v>23</v>
      </c>
      <c r="Q177" s="119">
        <v>23</v>
      </c>
      <c r="R177" s="119">
        <v>25</v>
      </c>
      <c r="S177" s="119">
        <v>23</v>
      </c>
      <c r="T177" s="119">
        <v>23</v>
      </c>
      <c r="U177" s="119">
        <v>23</v>
      </c>
      <c r="V177" s="119">
        <v>25</v>
      </c>
      <c r="W177" s="119">
        <v>25</v>
      </c>
      <c r="X177" s="119">
        <v>25</v>
      </c>
      <c r="Y177" s="119">
        <v>25</v>
      </c>
      <c r="Z177" s="119">
        <v>25</v>
      </c>
      <c r="AA177" s="131">
        <v>22</v>
      </c>
      <c r="AB177" s="119">
        <v>23</v>
      </c>
      <c r="AC177" s="131">
        <v>20</v>
      </c>
      <c r="AD177" s="119"/>
      <c r="AE177" s="119"/>
      <c r="AF177" s="121">
        <v>5</v>
      </c>
      <c r="AG177" s="33">
        <f t="shared" si="14"/>
        <v>2</v>
      </c>
    </row>
    <row r="178" spans="1:33" ht="12.75">
      <c r="A178" s="9" t="s">
        <v>119</v>
      </c>
      <c r="B178" s="8">
        <f>IF(ISBLANK(E178),"",LOOKUP(IF(2000+E178&gt;$G$1,1900+E178,2000+E178),Tabelle2!H:H,Tabelle2!J:J))</f>
        <v>55</v>
      </c>
      <c r="C178" s="24">
        <f t="shared" si="10"/>
        <v>2</v>
      </c>
      <c r="D178" s="123" t="s">
        <v>54</v>
      </c>
      <c r="E178" s="124">
        <v>58</v>
      </c>
      <c r="F178" s="23" t="s">
        <v>23</v>
      </c>
      <c r="G178" s="17">
        <f t="shared" si="11"/>
        <v>279</v>
      </c>
      <c r="H178" s="18">
        <f t="shared" si="12"/>
        <v>12</v>
      </c>
      <c r="I178" s="19">
        <f t="shared" si="13"/>
        <v>12</v>
      </c>
      <c r="J178" s="20">
        <f>IF(I178&gt;=15,(SUM(LARGE(K178:AE178,{1;2;3;4;5;6;7;8;9;10;11;12;13;14;15}))+AF178),SUM(K178:AF178))</f>
        <v>267</v>
      </c>
      <c r="K178" s="119">
        <v>22</v>
      </c>
      <c r="L178" s="119">
        <v>20</v>
      </c>
      <c r="M178" s="119">
        <v>25</v>
      </c>
      <c r="N178" s="119"/>
      <c r="O178" s="119">
        <v>23</v>
      </c>
      <c r="P178" s="119"/>
      <c r="Q178" s="119"/>
      <c r="R178" s="119">
        <v>23</v>
      </c>
      <c r="S178" s="119">
        <v>22</v>
      </c>
      <c r="T178" s="119">
        <v>22</v>
      </c>
      <c r="U178" s="119"/>
      <c r="V178" s="119"/>
      <c r="W178" s="119"/>
      <c r="X178" s="119">
        <v>18</v>
      </c>
      <c r="Y178" s="119">
        <v>18</v>
      </c>
      <c r="Z178" s="119">
        <v>23</v>
      </c>
      <c r="AA178" s="119">
        <v>21</v>
      </c>
      <c r="AB178" s="119"/>
      <c r="AC178" s="119">
        <v>25</v>
      </c>
      <c r="AD178" s="119"/>
      <c r="AE178" s="119"/>
      <c r="AF178" s="121">
        <v>5</v>
      </c>
      <c r="AG178" s="33">
        <f t="shared" si="14"/>
        <v>0</v>
      </c>
    </row>
    <row r="179" spans="1:33" ht="12.75">
      <c r="A179" s="9" t="s">
        <v>119</v>
      </c>
      <c r="B179" s="8">
        <f>IF(ISBLANK(E179),"",LOOKUP(IF(2000+E179&gt;$G$1,1900+E179,2000+E179),Tabelle2!H:H,Tabelle2!J:J))</f>
        <v>55</v>
      </c>
      <c r="C179" s="24">
        <f t="shared" si="10"/>
        <v>3</v>
      </c>
      <c r="D179" s="123" t="s">
        <v>55</v>
      </c>
      <c r="E179" s="124">
        <v>59</v>
      </c>
      <c r="F179" s="23" t="s">
        <v>151</v>
      </c>
      <c r="G179" s="17">
        <f t="shared" si="11"/>
        <v>240</v>
      </c>
      <c r="H179" s="18">
        <f t="shared" si="12"/>
        <v>10</v>
      </c>
      <c r="I179" s="19">
        <f t="shared" si="13"/>
        <v>10</v>
      </c>
      <c r="J179" s="20">
        <f>IF(I179&gt;=15,(SUM(LARGE(K179:AE179,{1;2;3;4;5;6;7;8;9;10;11;12;13;14;15}))+AF179),SUM(K179:AF179))</f>
        <v>230</v>
      </c>
      <c r="K179" s="119">
        <v>15</v>
      </c>
      <c r="L179" s="119"/>
      <c r="M179" s="119">
        <v>20</v>
      </c>
      <c r="N179" s="119"/>
      <c r="O179" s="119">
        <v>25</v>
      </c>
      <c r="P179" s="119">
        <v>25</v>
      </c>
      <c r="Q179" s="119">
        <v>25</v>
      </c>
      <c r="R179" s="119"/>
      <c r="S179" s="119">
        <v>25</v>
      </c>
      <c r="T179" s="119">
        <v>25</v>
      </c>
      <c r="U179" s="119">
        <v>25</v>
      </c>
      <c r="V179" s="119"/>
      <c r="W179" s="119"/>
      <c r="X179" s="119"/>
      <c r="Y179" s="119"/>
      <c r="Z179" s="119"/>
      <c r="AA179" s="119">
        <v>20</v>
      </c>
      <c r="AB179" s="119">
        <v>25</v>
      </c>
      <c r="AC179" s="119"/>
      <c r="AD179" s="119"/>
      <c r="AE179" s="119"/>
      <c r="AF179" s="121"/>
      <c r="AG179" s="33">
        <f t="shared" si="14"/>
        <v>0</v>
      </c>
    </row>
    <row r="180" spans="1:33" ht="12.75">
      <c r="A180" s="9" t="s">
        <v>119</v>
      </c>
      <c r="B180" s="8">
        <f>IF(ISBLANK(E180),"",LOOKUP(IF(2000+E180&gt;$G$1,1900+E180,2000+E180),Tabelle2!H:H,Tabelle2!J:J))</f>
        <v>55</v>
      </c>
      <c r="C180" s="24">
        <f t="shared" si="10"/>
        <v>4</v>
      </c>
      <c r="D180" s="123" t="s">
        <v>112</v>
      </c>
      <c r="E180" s="124">
        <v>55</v>
      </c>
      <c r="F180" s="23" t="s">
        <v>113</v>
      </c>
      <c r="G180" s="17">
        <f t="shared" si="11"/>
        <v>227</v>
      </c>
      <c r="H180" s="18">
        <f t="shared" si="12"/>
        <v>11</v>
      </c>
      <c r="I180" s="19">
        <f t="shared" si="13"/>
        <v>11</v>
      </c>
      <c r="J180" s="20">
        <f>IF(I180&gt;=15,(SUM(LARGE(K180:AE180,{1;2;3;4;5;6;7;8;9;10;11;12;13;14;15}))+AF180),SUM(K180:AF180))</f>
        <v>216</v>
      </c>
      <c r="K180" s="119">
        <v>20</v>
      </c>
      <c r="L180" s="119"/>
      <c r="M180" s="119"/>
      <c r="N180" s="119">
        <v>20</v>
      </c>
      <c r="O180" s="119">
        <v>18</v>
      </c>
      <c r="P180" s="119">
        <v>20</v>
      </c>
      <c r="Q180" s="119"/>
      <c r="R180" s="119"/>
      <c r="S180" s="119">
        <v>20</v>
      </c>
      <c r="T180" s="119"/>
      <c r="U180" s="119"/>
      <c r="V180" s="119">
        <v>23</v>
      </c>
      <c r="W180" s="119"/>
      <c r="X180" s="119">
        <v>20</v>
      </c>
      <c r="Y180" s="119">
        <v>20</v>
      </c>
      <c r="Z180" s="119"/>
      <c r="AA180" s="119">
        <v>17</v>
      </c>
      <c r="AB180" s="119">
        <v>20</v>
      </c>
      <c r="AC180" s="119">
        <v>18</v>
      </c>
      <c r="AD180" s="119"/>
      <c r="AE180" s="119"/>
      <c r="AF180" s="121"/>
      <c r="AG180" s="33">
        <f t="shared" si="14"/>
        <v>0</v>
      </c>
    </row>
    <row r="181" spans="1:33" ht="12.75">
      <c r="A181" s="9" t="s">
        <v>119</v>
      </c>
      <c r="B181" s="8">
        <f>IF(ISBLANK(E181),"",LOOKUP(IF(2000+E181&gt;$G$1,1900+E181,2000+E181),Tabelle2!H:H,Tabelle2!J:J))</f>
        <v>55</v>
      </c>
      <c r="C181" s="24">
        <f t="shared" si="10"/>
        <v>5</v>
      </c>
      <c r="D181" s="123" t="s">
        <v>343</v>
      </c>
      <c r="E181" s="124">
        <v>59</v>
      </c>
      <c r="F181" s="23" t="s">
        <v>159</v>
      </c>
      <c r="G181" s="17">
        <f t="shared" si="11"/>
        <v>29</v>
      </c>
      <c r="H181" s="18">
        <f t="shared" si="12"/>
        <v>1</v>
      </c>
      <c r="I181" s="19">
        <f t="shared" si="13"/>
        <v>1</v>
      </c>
      <c r="J181" s="20">
        <f>IF(I181&gt;=15,(SUM(LARGE(K181:AE181,{1;2;3;4;5;6;7;8;9;10;11;12;13;14;15}))+AF181),SUM(K181:AF181))</f>
        <v>28</v>
      </c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>
        <v>23</v>
      </c>
      <c r="AB181" s="119"/>
      <c r="AC181" s="119"/>
      <c r="AD181" s="119"/>
      <c r="AE181" s="119"/>
      <c r="AF181" s="121">
        <v>5</v>
      </c>
      <c r="AG181" s="33">
        <f t="shared" si="14"/>
        <v>0</v>
      </c>
    </row>
    <row r="182" spans="1:33" ht="12.75">
      <c r="A182" s="9" t="s">
        <v>119</v>
      </c>
      <c r="B182" s="8">
        <f>IF(ISBLANK(E182),"",LOOKUP(IF(2000+E182&gt;$G$1,1900+E182,2000+E182),Tabelle2!H:H,Tabelle2!J:J))</f>
        <v>55</v>
      </c>
      <c r="C182" s="24">
        <f t="shared" si="10"/>
        <v>6</v>
      </c>
      <c r="D182" s="123" t="s">
        <v>275</v>
      </c>
      <c r="E182" s="124">
        <v>59</v>
      </c>
      <c r="F182" s="23" t="s">
        <v>170</v>
      </c>
      <c r="G182" s="17">
        <f t="shared" si="11"/>
        <v>26</v>
      </c>
      <c r="H182" s="18">
        <f t="shared" si="12"/>
        <v>1</v>
      </c>
      <c r="I182" s="19">
        <f t="shared" si="13"/>
        <v>1</v>
      </c>
      <c r="J182" s="20">
        <f>IF(I182&gt;=15,(SUM(LARGE(K182:AE182,{1;2;3;4;5;6;7;8;9;10;11;12;13;14;15}))+AF182),SUM(K182:AF182))</f>
        <v>25</v>
      </c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>
        <v>25</v>
      </c>
      <c r="AB182" s="61"/>
      <c r="AC182" s="61"/>
      <c r="AD182" s="61"/>
      <c r="AE182" s="61"/>
      <c r="AF182" s="34"/>
      <c r="AG182" s="33">
        <f t="shared" si="14"/>
        <v>0</v>
      </c>
    </row>
    <row r="183" spans="1:33" ht="12.75">
      <c r="A183" s="9" t="s">
        <v>119</v>
      </c>
      <c r="B183" s="8">
        <f>IF(ISBLANK(E183),"",LOOKUP(IF(2000+E183&gt;$G$1,1900+E183,2000+E183),Tabelle2!H:H,Tabelle2!J:J))</f>
        <v>55</v>
      </c>
      <c r="C183" s="24">
        <f t="shared" si="10"/>
        <v>7</v>
      </c>
      <c r="D183" s="123" t="s">
        <v>370</v>
      </c>
      <c r="E183" s="124">
        <v>59</v>
      </c>
      <c r="F183" s="23" t="s">
        <v>32</v>
      </c>
      <c r="G183" s="17">
        <f t="shared" si="11"/>
        <v>24</v>
      </c>
      <c r="H183" s="18">
        <f t="shared" si="12"/>
        <v>1</v>
      </c>
      <c r="I183" s="19">
        <f t="shared" si="13"/>
        <v>1</v>
      </c>
      <c r="J183" s="20">
        <f>IF(I183&gt;=15,(SUM(LARGE(K183:AE183,{1;2;3;4;5;6;7;8;9;10;11;12;13;14;15}))+AF183),SUM(K183:AF183))</f>
        <v>23</v>
      </c>
      <c r="K183" s="121">
        <v>23</v>
      </c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33">
        <f t="shared" si="14"/>
        <v>0</v>
      </c>
    </row>
    <row r="184" spans="1:33" ht="12.75">
      <c r="A184" s="9" t="s">
        <v>119</v>
      </c>
      <c r="B184" s="8">
        <f>IF(ISBLANK(E184),"",LOOKUP(IF(2000+E184&gt;$G$1,1900+E184,2000+E184),Tabelle2!H:H,Tabelle2!J:J))</f>
        <v>55</v>
      </c>
      <c r="C184" s="24">
        <f t="shared" si="10"/>
        <v>8</v>
      </c>
      <c r="D184" s="133" t="s">
        <v>443</v>
      </c>
      <c r="E184" s="124">
        <v>58</v>
      </c>
      <c r="F184" s="23" t="s">
        <v>26</v>
      </c>
      <c r="G184" s="17">
        <f t="shared" si="11"/>
        <v>23</v>
      </c>
      <c r="H184" s="18">
        <f t="shared" si="12"/>
        <v>1</v>
      </c>
      <c r="I184" s="19">
        <f t="shared" si="13"/>
        <v>1</v>
      </c>
      <c r="J184" s="20">
        <f>IF(I184&gt;=15,(SUM(LARGE(K184:AE184,{1;2;3;4;5;6;7;8;9;10;11;12;13;14;15}))+AF184),SUM(K184:AF184))</f>
        <v>22</v>
      </c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>
        <v>22</v>
      </c>
      <c r="AB184" s="61"/>
      <c r="AC184" s="61"/>
      <c r="AD184" s="61"/>
      <c r="AE184" s="61"/>
      <c r="AF184" s="34"/>
      <c r="AG184" s="33">
        <f t="shared" si="14"/>
        <v>0</v>
      </c>
    </row>
    <row r="185" spans="1:33" ht="12.75">
      <c r="A185" s="10" t="s">
        <v>119</v>
      </c>
      <c r="B185" s="8">
        <f>IF(ISBLANK(E185),"",LOOKUP(IF(2000+E185&gt;$G$1,1900+E185,2000+E185),Tabelle2!H:H,Tabelle2!J:J))</f>
        <v>55</v>
      </c>
      <c r="C185" s="24">
        <f t="shared" si="10"/>
        <v>9</v>
      </c>
      <c r="D185" s="123" t="s">
        <v>390</v>
      </c>
      <c r="E185" s="124">
        <v>57</v>
      </c>
      <c r="F185" s="23" t="s">
        <v>23</v>
      </c>
      <c r="G185" s="17">
        <f t="shared" si="11"/>
        <v>21</v>
      </c>
      <c r="H185" s="18">
        <f t="shared" si="12"/>
        <v>1</v>
      </c>
      <c r="I185" s="19">
        <f t="shared" si="13"/>
        <v>1</v>
      </c>
      <c r="J185" s="20">
        <f>IF(I185&gt;=15,(SUM(LARGE(K185:AE185,{1;2;3;4;5;6;7;8;9;10;11;12;13;14;15}))+AF185),SUM(K185:AF185))</f>
        <v>20</v>
      </c>
      <c r="K185" s="121"/>
      <c r="L185" s="121"/>
      <c r="M185" s="121"/>
      <c r="N185" s="121"/>
      <c r="O185" s="121">
        <v>20</v>
      </c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33">
        <f t="shared" si="14"/>
        <v>0</v>
      </c>
    </row>
    <row r="186" spans="1:33" ht="12.75">
      <c r="A186" s="10" t="s">
        <v>119</v>
      </c>
      <c r="B186" s="8">
        <f>IF(ISBLANK(E186),"",LOOKUP(IF(2000+E186&gt;$G$1,1900+E186,2000+E186),Tabelle2!H:H,Tabelle2!J:J))</f>
        <v>55</v>
      </c>
      <c r="C186" s="24">
        <f t="shared" si="10"/>
        <v>9</v>
      </c>
      <c r="D186" s="123" t="s">
        <v>224</v>
      </c>
      <c r="E186" s="124">
        <v>59</v>
      </c>
      <c r="F186" s="23" t="s">
        <v>62</v>
      </c>
      <c r="G186" s="17">
        <f t="shared" si="11"/>
        <v>21</v>
      </c>
      <c r="H186" s="18">
        <f t="shared" si="12"/>
        <v>1</v>
      </c>
      <c r="I186" s="19">
        <f t="shared" si="13"/>
        <v>1</v>
      </c>
      <c r="J186" s="20">
        <f>IF(I186&gt;=15,(SUM(LARGE(K186:AE186,{1;2;3;4;5;6;7;8;9;10;11;12;13;14;15}))+AF186),SUM(K186:AF186))</f>
        <v>20</v>
      </c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>
        <v>20</v>
      </c>
      <c r="AA186" s="119"/>
      <c r="AB186" s="119"/>
      <c r="AC186" s="119"/>
      <c r="AD186" s="119"/>
      <c r="AE186" s="119"/>
      <c r="AF186" s="121"/>
      <c r="AG186" s="33">
        <f t="shared" si="14"/>
        <v>0</v>
      </c>
    </row>
    <row r="187" spans="1:33" ht="12.75">
      <c r="A187" s="10" t="s">
        <v>119</v>
      </c>
      <c r="B187" s="8">
        <f>IF(ISBLANK(E187),"",LOOKUP(IF(2000+E187&gt;$G$1,1900+E187,2000+E187),Tabelle2!H:H,Tabelle2!J:J))</f>
        <v>55</v>
      </c>
      <c r="C187" s="24">
        <f t="shared" si="10"/>
        <v>11</v>
      </c>
      <c r="D187" s="123" t="s">
        <v>429</v>
      </c>
      <c r="E187" s="124">
        <v>59</v>
      </c>
      <c r="F187" s="23" t="s">
        <v>170</v>
      </c>
      <c r="G187" s="17">
        <f t="shared" si="11"/>
        <v>19</v>
      </c>
      <c r="H187" s="18">
        <f t="shared" si="12"/>
        <v>1</v>
      </c>
      <c r="I187" s="19">
        <f t="shared" si="13"/>
        <v>1</v>
      </c>
      <c r="J187" s="20">
        <f>IF(I187&gt;=15,(SUM(LARGE(K187:AE187,{1;2;3;4;5;6;7;8;9;10;11;12;13;14;15}))+AF187),SUM(K187:AF187))</f>
        <v>18</v>
      </c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>
        <v>18</v>
      </c>
      <c r="AB187" s="61"/>
      <c r="AC187" s="61"/>
      <c r="AD187" s="61"/>
      <c r="AE187" s="61"/>
      <c r="AF187" s="34"/>
      <c r="AG187" s="33">
        <f t="shared" si="14"/>
        <v>0</v>
      </c>
    </row>
    <row r="188" spans="1:33" ht="12.75">
      <c r="A188" s="10" t="s">
        <v>119</v>
      </c>
      <c r="B188" s="8">
        <f>IF(ISBLANK(E188),"",LOOKUP(IF(2000+E188&gt;$G$1,1900+E188,2000+E188),Tabelle2!H:H,Tabelle2!J:J))</f>
        <v>55</v>
      </c>
      <c r="C188" s="24">
        <f t="shared" si="10"/>
      </c>
      <c r="D188" s="123" t="s">
        <v>331</v>
      </c>
      <c r="E188" s="124">
        <v>56</v>
      </c>
      <c r="F188" s="23" t="s">
        <v>332</v>
      </c>
      <c r="G188" s="17">
        <f t="shared" si="11"/>
        <v>0</v>
      </c>
      <c r="H188" s="18">
        <f t="shared" si="12"/>
        <v>0</v>
      </c>
      <c r="I188" s="19">
        <f t="shared" si="13"/>
        <v>0</v>
      </c>
      <c r="J188" s="20">
        <f>IF(I188&gt;=15,(SUM(LARGE(K188:AE188,{1;2;3;4;5;6;7;8;9;10;11;12;13;14;15}))+AF188),SUM(K188:AF188))</f>
        <v>0</v>
      </c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33">
        <f t="shared" si="14"/>
        <v>0</v>
      </c>
    </row>
    <row r="189" spans="1:33" ht="12.75">
      <c r="A189" s="10" t="s">
        <v>119</v>
      </c>
      <c r="B189" s="8">
        <f>IF(ISBLANK(E189),"",LOOKUP(IF(2000+E189&gt;$G$1,1900+E189,2000+E189),Tabelle2!H:H,Tabelle2!J:J))</f>
        <v>55</v>
      </c>
      <c r="C189" s="24">
        <f t="shared" si="10"/>
      </c>
      <c r="D189" s="123" t="s">
        <v>247</v>
      </c>
      <c r="E189" s="124">
        <v>59</v>
      </c>
      <c r="F189" s="23" t="s">
        <v>58</v>
      </c>
      <c r="G189" s="17">
        <f t="shared" si="11"/>
        <v>0</v>
      </c>
      <c r="H189" s="18">
        <f t="shared" si="12"/>
        <v>0</v>
      </c>
      <c r="I189" s="19">
        <f t="shared" si="13"/>
        <v>0</v>
      </c>
      <c r="J189" s="20">
        <f>IF(I189&gt;=15,(SUM(LARGE(K189:AE189,{1;2;3;4;5;6;7;8;9;10;11;12;13;14;15}))+AF189),SUM(K189:AF189))</f>
        <v>0</v>
      </c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33">
        <f t="shared" si="14"/>
        <v>0</v>
      </c>
    </row>
    <row r="190" spans="1:33" ht="12.75">
      <c r="A190" s="10" t="s">
        <v>119</v>
      </c>
      <c r="B190" s="8">
        <f>IF(ISBLANK(E190),"",LOOKUP(IF(2000+E190&gt;$G$1,1900+E190,2000+E190),Tabelle2!H:H,Tabelle2!J:J))</f>
        <v>50</v>
      </c>
      <c r="C190" s="24">
        <f t="shared" si="10"/>
        <v>1</v>
      </c>
      <c r="D190" s="123" t="s">
        <v>116</v>
      </c>
      <c r="E190" s="124">
        <v>61</v>
      </c>
      <c r="F190" s="23" t="s">
        <v>23</v>
      </c>
      <c r="G190" s="17">
        <f t="shared" si="11"/>
        <v>265</v>
      </c>
      <c r="H190" s="18">
        <f t="shared" si="12"/>
        <v>10</v>
      </c>
      <c r="I190" s="19">
        <f t="shared" si="13"/>
        <v>10</v>
      </c>
      <c r="J190" s="20">
        <f>IF(I190&gt;=15,(SUM(LARGE(K190:AE190,{1;2;3;4;5;6;7;8;9;10;11;12;13;14;15}))+AF190),SUM(K190:AF190))</f>
        <v>255</v>
      </c>
      <c r="K190" s="119"/>
      <c r="L190" s="119">
        <v>25</v>
      </c>
      <c r="M190" s="119">
        <v>25</v>
      </c>
      <c r="N190" s="119"/>
      <c r="O190" s="119">
        <v>25</v>
      </c>
      <c r="P190" s="119"/>
      <c r="Q190" s="119">
        <v>25</v>
      </c>
      <c r="R190" s="119">
        <v>25</v>
      </c>
      <c r="S190" s="119">
        <v>25</v>
      </c>
      <c r="T190" s="119"/>
      <c r="U190" s="119">
        <v>25</v>
      </c>
      <c r="V190" s="119"/>
      <c r="W190" s="119"/>
      <c r="X190" s="119"/>
      <c r="Y190" s="119">
        <v>25</v>
      </c>
      <c r="Z190" s="119"/>
      <c r="AA190" s="119">
        <v>25</v>
      </c>
      <c r="AB190" s="119"/>
      <c r="AC190" s="119">
        <v>25</v>
      </c>
      <c r="AD190" s="119"/>
      <c r="AE190" s="119"/>
      <c r="AF190" s="121">
        <v>5</v>
      </c>
      <c r="AG190" s="33">
        <f t="shared" si="14"/>
        <v>0</v>
      </c>
    </row>
    <row r="191" spans="1:33" ht="12.75">
      <c r="A191" s="10" t="s">
        <v>119</v>
      </c>
      <c r="B191" s="8">
        <f>IF(ISBLANK(E191),"",LOOKUP(IF(2000+E191&gt;$G$1,1900+E191,2000+E191),Tabelle2!H:H,Tabelle2!J:J))</f>
        <v>50</v>
      </c>
      <c r="C191" s="24">
        <f t="shared" si="10"/>
        <v>2</v>
      </c>
      <c r="D191" s="123" t="s">
        <v>292</v>
      </c>
      <c r="E191" s="124">
        <v>60</v>
      </c>
      <c r="F191" s="23" t="s">
        <v>26</v>
      </c>
      <c r="G191" s="17">
        <f t="shared" si="11"/>
        <v>232</v>
      </c>
      <c r="H191" s="18">
        <f t="shared" si="12"/>
        <v>10</v>
      </c>
      <c r="I191" s="19">
        <f t="shared" si="13"/>
        <v>10</v>
      </c>
      <c r="J191" s="20">
        <f>IF(I191&gt;=15,(SUM(LARGE(K191:AE191,{1;2;3;4;5;6;7;8;9;10;11;12;13;14;15}))+AF191),SUM(K191:AF191))</f>
        <v>222</v>
      </c>
      <c r="K191" s="119"/>
      <c r="L191" s="119"/>
      <c r="M191" s="119"/>
      <c r="N191" s="119"/>
      <c r="O191" s="119">
        <v>21</v>
      </c>
      <c r="P191" s="119"/>
      <c r="Q191" s="119">
        <v>15</v>
      </c>
      <c r="R191" s="119">
        <v>20</v>
      </c>
      <c r="S191" s="119"/>
      <c r="T191" s="119">
        <v>25</v>
      </c>
      <c r="U191" s="119">
        <v>23</v>
      </c>
      <c r="V191" s="119">
        <v>25</v>
      </c>
      <c r="W191" s="119"/>
      <c r="X191" s="119">
        <v>23</v>
      </c>
      <c r="Y191" s="119"/>
      <c r="Z191" s="119">
        <v>20</v>
      </c>
      <c r="AA191" s="119"/>
      <c r="AB191" s="119">
        <v>25</v>
      </c>
      <c r="AC191" s="119">
        <v>20</v>
      </c>
      <c r="AD191" s="119"/>
      <c r="AE191" s="119"/>
      <c r="AF191" s="121">
        <v>5</v>
      </c>
      <c r="AG191" s="33">
        <f t="shared" si="14"/>
        <v>0</v>
      </c>
    </row>
    <row r="192" spans="1:33" ht="12.75">
      <c r="A192" s="10" t="s">
        <v>119</v>
      </c>
      <c r="B192" s="8">
        <f>IF(ISBLANK(E192),"",LOOKUP(IF(2000+E192&gt;$G$1,1900+E192,2000+E192),Tabelle2!H:H,Tabelle2!J:J))</f>
        <v>50</v>
      </c>
      <c r="C192" s="24">
        <f t="shared" si="10"/>
        <v>3</v>
      </c>
      <c r="D192" s="123" t="s">
        <v>149</v>
      </c>
      <c r="E192" s="124">
        <v>64</v>
      </c>
      <c r="F192" s="23" t="s">
        <v>62</v>
      </c>
      <c r="G192" s="17">
        <f t="shared" si="11"/>
        <v>199</v>
      </c>
      <c r="H192" s="18">
        <f t="shared" si="12"/>
        <v>9</v>
      </c>
      <c r="I192" s="19">
        <f t="shared" si="13"/>
        <v>9</v>
      </c>
      <c r="J192" s="20">
        <f>IF(I192&gt;=15,(SUM(LARGE(K192:AE192,{1;2;3;4;5;6;7;8;9;10;11;12;13;14;15}))+AF192),SUM(K192:AF192))</f>
        <v>190</v>
      </c>
      <c r="K192" s="119"/>
      <c r="L192" s="119">
        <v>19</v>
      </c>
      <c r="M192" s="119"/>
      <c r="N192" s="119">
        <v>22</v>
      </c>
      <c r="O192" s="119">
        <v>20</v>
      </c>
      <c r="P192" s="119"/>
      <c r="Q192" s="119">
        <v>23</v>
      </c>
      <c r="R192" s="119"/>
      <c r="S192" s="119"/>
      <c r="T192" s="119"/>
      <c r="U192" s="119">
        <v>21</v>
      </c>
      <c r="V192" s="119"/>
      <c r="W192" s="119"/>
      <c r="X192" s="119">
        <v>22</v>
      </c>
      <c r="Y192" s="119"/>
      <c r="Z192" s="119">
        <v>23</v>
      </c>
      <c r="AA192" s="119">
        <v>18</v>
      </c>
      <c r="AB192" s="119">
        <v>22</v>
      </c>
      <c r="AC192" s="119"/>
      <c r="AD192" s="119"/>
      <c r="AE192" s="119"/>
      <c r="AF192" s="121"/>
      <c r="AG192" s="33">
        <f t="shared" si="14"/>
        <v>0</v>
      </c>
    </row>
    <row r="193" spans="1:33" ht="12.75">
      <c r="A193" s="10" t="s">
        <v>119</v>
      </c>
      <c r="B193" s="8">
        <f>IF(ISBLANK(E193),"",LOOKUP(IF(2000+E193&gt;$G$1,1900+E193,2000+E193),Tabelle2!H:H,Tabelle2!J:J))</f>
        <v>50</v>
      </c>
      <c r="C193" s="24">
        <f t="shared" si="10"/>
        <v>4</v>
      </c>
      <c r="D193" s="123" t="s">
        <v>49</v>
      </c>
      <c r="E193" s="124">
        <v>63</v>
      </c>
      <c r="F193" s="23" t="s">
        <v>23</v>
      </c>
      <c r="G193" s="17">
        <f t="shared" si="11"/>
        <v>185</v>
      </c>
      <c r="H193" s="18">
        <f t="shared" si="12"/>
        <v>8</v>
      </c>
      <c r="I193" s="19">
        <f t="shared" si="13"/>
        <v>8</v>
      </c>
      <c r="J193" s="20">
        <f>IF(I193&gt;=15,(SUM(LARGE(K193:AE193,{1;2;3;4;5;6;7;8;9;10;11;12;13;14;15}))+AF193),SUM(K193:AF193))</f>
        <v>177</v>
      </c>
      <c r="K193" s="119"/>
      <c r="L193" s="119">
        <v>18</v>
      </c>
      <c r="M193" s="119"/>
      <c r="N193" s="119"/>
      <c r="O193" s="119"/>
      <c r="P193" s="119"/>
      <c r="Q193" s="119"/>
      <c r="R193" s="119">
        <v>21</v>
      </c>
      <c r="S193" s="119">
        <v>23</v>
      </c>
      <c r="T193" s="119"/>
      <c r="U193" s="119">
        <v>22</v>
      </c>
      <c r="V193" s="119"/>
      <c r="W193" s="119"/>
      <c r="X193" s="119">
        <v>20</v>
      </c>
      <c r="Y193" s="119">
        <v>23</v>
      </c>
      <c r="Z193" s="119"/>
      <c r="AA193" s="119">
        <v>22</v>
      </c>
      <c r="AB193" s="119">
        <v>23</v>
      </c>
      <c r="AC193" s="119"/>
      <c r="AD193" s="119"/>
      <c r="AE193" s="119"/>
      <c r="AF193" s="121">
        <v>5</v>
      </c>
      <c r="AG193" s="33">
        <f t="shared" si="14"/>
        <v>0</v>
      </c>
    </row>
    <row r="194" spans="1:33" ht="12.75">
      <c r="A194" s="10" t="s">
        <v>119</v>
      </c>
      <c r="B194" s="8">
        <f>IF(ISBLANK(E194),"",LOOKUP(IF(2000+E194&gt;$G$1,1900+E194,2000+E194),Tabelle2!H:H,Tabelle2!J:J))</f>
        <v>50</v>
      </c>
      <c r="C194" s="24">
        <f t="shared" si="10"/>
        <v>5</v>
      </c>
      <c r="D194" s="123" t="s">
        <v>108</v>
      </c>
      <c r="E194" s="124">
        <v>63</v>
      </c>
      <c r="F194" s="23" t="s">
        <v>62</v>
      </c>
      <c r="G194" s="17">
        <f t="shared" si="11"/>
        <v>151</v>
      </c>
      <c r="H194" s="18">
        <f t="shared" si="12"/>
        <v>6</v>
      </c>
      <c r="I194" s="19">
        <f t="shared" si="13"/>
        <v>6</v>
      </c>
      <c r="J194" s="20">
        <f>IF(I194&gt;=15,(SUM(LARGE(K194:AE194,{1;2;3;4;5;6;7;8;9;10;11;12;13;14;15}))+AF194),SUM(K194:AF194))</f>
        <v>145</v>
      </c>
      <c r="K194" s="119"/>
      <c r="L194" s="119">
        <v>23</v>
      </c>
      <c r="M194" s="119"/>
      <c r="N194" s="119">
        <v>25</v>
      </c>
      <c r="O194" s="119"/>
      <c r="P194" s="119">
        <v>25</v>
      </c>
      <c r="Q194" s="119"/>
      <c r="R194" s="119">
        <v>22</v>
      </c>
      <c r="S194" s="119"/>
      <c r="T194" s="119"/>
      <c r="U194" s="119"/>
      <c r="V194" s="119"/>
      <c r="W194" s="119"/>
      <c r="X194" s="119">
        <v>25</v>
      </c>
      <c r="Y194" s="119"/>
      <c r="Z194" s="119">
        <v>25</v>
      </c>
      <c r="AA194" s="119"/>
      <c r="AB194" s="119"/>
      <c r="AC194" s="119"/>
      <c r="AD194" s="119"/>
      <c r="AE194" s="119"/>
      <c r="AF194" s="121"/>
      <c r="AG194" s="33">
        <f t="shared" si="14"/>
        <v>0</v>
      </c>
    </row>
    <row r="195" spans="1:33" ht="12.75">
      <c r="A195" s="9" t="s">
        <v>119</v>
      </c>
      <c r="B195" s="8">
        <f>IF(ISBLANK(E195),"",LOOKUP(IF(2000+E195&gt;$G$1,1900+E195,2000+E195),Tabelle2!H:H,Tabelle2!J:J))</f>
        <v>50</v>
      </c>
      <c r="C195" s="24">
        <f t="shared" si="10"/>
        <v>6</v>
      </c>
      <c r="D195" s="123" t="s">
        <v>48</v>
      </c>
      <c r="E195" s="124">
        <v>63</v>
      </c>
      <c r="F195" s="23" t="s">
        <v>32</v>
      </c>
      <c r="G195" s="17">
        <f t="shared" si="11"/>
        <v>114</v>
      </c>
      <c r="H195" s="18">
        <f t="shared" si="12"/>
        <v>5</v>
      </c>
      <c r="I195" s="19">
        <f t="shared" si="13"/>
        <v>5</v>
      </c>
      <c r="J195" s="20">
        <f>IF(I195&gt;=15,(SUM(LARGE(K195:AE195,{1;2;3;4;5;6;7;8;9;10;11;12;13;14;15}))+AF195),SUM(K195:AF195))</f>
        <v>109</v>
      </c>
      <c r="K195" s="119"/>
      <c r="L195" s="119">
        <v>20</v>
      </c>
      <c r="M195" s="119"/>
      <c r="N195" s="119">
        <v>23</v>
      </c>
      <c r="O195" s="119">
        <v>22</v>
      </c>
      <c r="P195" s="119"/>
      <c r="Q195" s="119"/>
      <c r="R195" s="119"/>
      <c r="S195" s="119"/>
      <c r="T195" s="119"/>
      <c r="U195" s="119"/>
      <c r="V195" s="119"/>
      <c r="W195" s="119"/>
      <c r="X195" s="119">
        <v>21</v>
      </c>
      <c r="Y195" s="119"/>
      <c r="Z195" s="119"/>
      <c r="AA195" s="119">
        <v>23</v>
      </c>
      <c r="AB195" s="119"/>
      <c r="AC195" s="119"/>
      <c r="AD195" s="119"/>
      <c r="AE195" s="119"/>
      <c r="AF195" s="121"/>
      <c r="AG195" s="33">
        <f t="shared" si="14"/>
        <v>0</v>
      </c>
    </row>
    <row r="196" spans="1:33" ht="12.75">
      <c r="A196" s="9" t="s">
        <v>119</v>
      </c>
      <c r="B196" s="8">
        <f>IF(ISBLANK(E196),"",LOOKUP(IF(2000+E196&gt;$G$1,1900+E196,2000+E196),Tabelle2!H:H,Tabelle2!J:J))</f>
        <v>50</v>
      </c>
      <c r="C196" s="24">
        <f t="shared" si="10"/>
        <v>7</v>
      </c>
      <c r="D196" s="123" t="s">
        <v>109</v>
      </c>
      <c r="E196" s="124">
        <v>61</v>
      </c>
      <c r="F196" s="23" t="s">
        <v>62</v>
      </c>
      <c r="G196" s="17">
        <f t="shared" si="11"/>
        <v>83</v>
      </c>
      <c r="H196" s="18">
        <f t="shared" si="12"/>
        <v>4</v>
      </c>
      <c r="I196" s="19">
        <f t="shared" si="13"/>
        <v>4</v>
      </c>
      <c r="J196" s="20">
        <f>IF(I196&gt;=15,(SUM(LARGE(K196:AE196,{1;2;3;4;5;6;7;8;9;10;11;12;13;14;15}))+AF196),SUM(K196:AF196))</f>
        <v>79</v>
      </c>
      <c r="K196" s="121">
        <v>18</v>
      </c>
      <c r="L196" s="121"/>
      <c r="M196" s="121">
        <v>23</v>
      </c>
      <c r="N196" s="121"/>
      <c r="O196" s="121"/>
      <c r="P196" s="121">
        <v>20</v>
      </c>
      <c r="Q196" s="121"/>
      <c r="R196" s="121"/>
      <c r="S196" s="121"/>
      <c r="T196" s="121"/>
      <c r="U196" s="121"/>
      <c r="V196" s="121">
        <v>18</v>
      </c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33">
        <f t="shared" si="14"/>
        <v>0</v>
      </c>
    </row>
    <row r="197" spans="1:33" ht="12.75">
      <c r="A197" s="10" t="s">
        <v>119</v>
      </c>
      <c r="B197" s="8">
        <f>IF(ISBLANK(E197),"",LOOKUP(IF(2000+E197&gt;$G$1,1900+E197,2000+E197),Tabelle2!H:H,Tabelle2!J:J))</f>
        <v>50</v>
      </c>
      <c r="C197" s="24">
        <f t="shared" si="10"/>
        <v>8</v>
      </c>
      <c r="D197" s="123" t="s">
        <v>350</v>
      </c>
      <c r="E197" s="124">
        <v>64</v>
      </c>
      <c r="F197" s="23" t="s">
        <v>32</v>
      </c>
      <c r="G197" s="17">
        <f t="shared" si="11"/>
        <v>48</v>
      </c>
      <c r="H197" s="18">
        <f t="shared" si="12"/>
        <v>2</v>
      </c>
      <c r="I197" s="19">
        <f t="shared" si="13"/>
        <v>2</v>
      </c>
      <c r="J197" s="20">
        <f>IF(I197&gt;=15,(SUM(LARGE(K197:AE197,{1;2;3;4;5;6;7;8;9;10;11;12;13;14;15}))+AF197),SUM(K197:AF197))</f>
        <v>46</v>
      </c>
      <c r="K197" s="121"/>
      <c r="L197" s="121"/>
      <c r="M197" s="121"/>
      <c r="N197" s="121"/>
      <c r="O197" s="121">
        <v>23</v>
      </c>
      <c r="P197" s="121"/>
      <c r="Q197" s="121"/>
      <c r="R197" s="121">
        <v>23</v>
      </c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33">
        <f t="shared" si="14"/>
        <v>0</v>
      </c>
    </row>
    <row r="198" spans="1:33" ht="12.75">
      <c r="A198" s="10" t="s">
        <v>119</v>
      </c>
      <c r="B198" s="8">
        <f>IF(ISBLANK(E198),"",LOOKUP(IF(2000+E198&gt;$G$1,1900+E198,2000+E198),Tabelle2!H:H,Tabelle2!J:J))</f>
        <v>50</v>
      </c>
      <c r="C198" s="24">
        <f t="shared" si="10"/>
        <v>9</v>
      </c>
      <c r="D198" s="123" t="s">
        <v>320</v>
      </c>
      <c r="E198" s="124">
        <v>63</v>
      </c>
      <c r="F198" s="23" t="s">
        <v>136</v>
      </c>
      <c r="G198" s="17">
        <f t="shared" si="11"/>
        <v>47</v>
      </c>
      <c r="H198" s="18">
        <f t="shared" si="12"/>
        <v>2</v>
      </c>
      <c r="I198" s="19">
        <f t="shared" si="13"/>
        <v>2</v>
      </c>
      <c r="J198" s="20">
        <f>IF(I198&gt;=15,(SUM(LARGE(K198:AE198,{1;2;3;4;5;6;7;8;9;10;11;12;13;14;15}))+AF198),SUM(K198:AF198))</f>
        <v>45</v>
      </c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>
        <v>25</v>
      </c>
      <c r="X198" s="119"/>
      <c r="Y198" s="119"/>
      <c r="Z198" s="119"/>
      <c r="AA198" s="119">
        <v>20</v>
      </c>
      <c r="AB198" s="119"/>
      <c r="AC198" s="119"/>
      <c r="AD198" s="119"/>
      <c r="AE198" s="119"/>
      <c r="AF198" s="121"/>
      <c r="AG198" s="33">
        <f t="shared" si="14"/>
        <v>0</v>
      </c>
    </row>
    <row r="199" spans="1:33" ht="12.75">
      <c r="A199" s="10" t="s">
        <v>119</v>
      </c>
      <c r="B199" s="8">
        <f>IF(ISBLANK(E199),"",LOOKUP(IF(2000+E199&gt;$G$1,1900+E199,2000+E199),Tabelle2!H:H,Tabelle2!J:J))</f>
        <v>50</v>
      </c>
      <c r="C199" s="24">
        <f t="shared" si="10"/>
        <v>10</v>
      </c>
      <c r="D199" s="123" t="s">
        <v>312</v>
      </c>
      <c r="E199" s="124">
        <v>64</v>
      </c>
      <c r="F199" s="23" t="s">
        <v>29</v>
      </c>
      <c r="G199" s="17">
        <f t="shared" si="11"/>
        <v>41</v>
      </c>
      <c r="H199" s="18">
        <f t="shared" si="12"/>
        <v>2</v>
      </c>
      <c r="I199" s="19">
        <f t="shared" si="13"/>
        <v>2</v>
      </c>
      <c r="J199" s="20">
        <f>IF(I199&gt;=15,(SUM(LARGE(K199:AE199,{1;2;3;4;5;6;7;8;9;10;11;12;13;14;15}))+AF199),SUM(K199:AF199))</f>
        <v>39</v>
      </c>
      <c r="K199" s="121">
        <v>20</v>
      </c>
      <c r="L199" s="121"/>
      <c r="M199" s="121"/>
      <c r="N199" s="121"/>
      <c r="O199" s="121">
        <v>19</v>
      </c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33">
        <f t="shared" si="14"/>
        <v>0</v>
      </c>
    </row>
    <row r="200" spans="1:33" ht="12.75">
      <c r="A200" s="10" t="s">
        <v>119</v>
      </c>
      <c r="B200" s="8">
        <f>IF(ISBLANK(E200),"",LOOKUP(IF(2000+E200&gt;$G$1,1900+E200,2000+E200),Tabelle2!H:H,Tabelle2!J:J))</f>
        <v>50</v>
      </c>
      <c r="C200" s="24">
        <f aca="true" t="shared" si="15" ref="C200:C263">IF(G200&gt;=1,SUMPRODUCT(($A$8:$A$498=A200)*($B$8:$B$498=B200)*($G$8:$G$498&gt;G200))+1,"")</f>
        <v>11</v>
      </c>
      <c r="D200" s="123" t="s">
        <v>45</v>
      </c>
      <c r="E200" s="124">
        <v>62</v>
      </c>
      <c r="F200" s="23" t="s">
        <v>34</v>
      </c>
      <c r="G200" s="17">
        <f aca="true" t="shared" si="16" ref="G200:G263">H200+J200</f>
        <v>34</v>
      </c>
      <c r="H200" s="18">
        <f aca="true" t="shared" si="17" ref="H200:H263">COUNTIF(K200:AE200,"&gt;=1")+COUNTIF(K200:AE200,"T")</f>
        <v>2</v>
      </c>
      <c r="I200" s="19">
        <f aca="true" t="shared" si="18" ref="I200:I263">MIN(15,COUNTIF(K200:AE200,"&gt;=1"))</f>
        <v>2</v>
      </c>
      <c r="J200" s="20">
        <f>IF(I200&gt;=15,(SUM(LARGE(K200:AE200,{1;2;3;4;5;6;7;8;9;10;11;12;13;14;15}))+AF200),SUM(K200:AF200))</f>
        <v>32</v>
      </c>
      <c r="K200" s="121">
        <v>17</v>
      </c>
      <c r="L200" s="121">
        <v>15</v>
      </c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33">
        <f aca="true" t="shared" si="19" ref="AG200:AG263">COUNTIF(K200:AE200,"&gt;=1")-I200</f>
        <v>0</v>
      </c>
    </row>
    <row r="201" spans="1:33" ht="12.75">
      <c r="A201" s="10" t="s">
        <v>119</v>
      </c>
      <c r="B201" s="8">
        <f>IF(ISBLANK(E201),"",LOOKUP(IF(2000+E201&gt;$G$1,1900+E201,2000+E201),Tabelle2!H:H,Tabelle2!J:J))</f>
        <v>50</v>
      </c>
      <c r="C201" s="24">
        <f t="shared" si="15"/>
        <v>12</v>
      </c>
      <c r="D201" s="123" t="s">
        <v>150</v>
      </c>
      <c r="E201" s="124">
        <v>63</v>
      </c>
      <c r="F201" s="23" t="s">
        <v>124</v>
      </c>
      <c r="G201" s="17">
        <f t="shared" si="16"/>
        <v>24</v>
      </c>
      <c r="H201" s="18">
        <f t="shared" si="17"/>
        <v>1</v>
      </c>
      <c r="I201" s="19">
        <f t="shared" si="18"/>
        <v>1</v>
      </c>
      <c r="J201" s="20">
        <f>IF(I201&gt;=15,(SUM(LARGE(K201:AE201,{1;2;3;4;5;6;7;8;9;10;11;12;13;14;15}))+AF201),SUM(K201:AF201))</f>
        <v>23</v>
      </c>
      <c r="K201" s="121"/>
      <c r="L201" s="121">
        <v>23</v>
      </c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33">
        <f t="shared" si="19"/>
        <v>0</v>
      </c>
    </row>
    <row r="202" spans="1:33" ht="12.75">
      <c r="A202" s="10" t="s">
        <v>119</v>
      </c>
      <c r="B202" s="8">
        <f>IF(ISBLANK(E202),"",LOOKUP(IF(2000+E202&gt;$G$1,1900+E202,2000+E202),Tabelle2!H:H,Tabelle2!J:J))</f>
        <v>50</v>
      </c>
      <c r="C202" s="24">
        <f t="shared" si="15"/>
        <v>13</v>
      </c>
      <c r="D202" s="123" t="s">
        <v>375</v>
      </c>
      <c r="E202" s="124">
        <v>64</v>
      </c>
      <c r="F202" s="23" t="s">
        <v>376</v>
      </c>
      <c r="G202" s="17">
        <f t="shared" si="16"/>
        <v>23</v>
      </c>
      <c r="H202" s="18">
        <f t="shared" si="17"/>
        <v>1</v>
      </c>
      <c r="I202" s="19">
        <f t="shared" si="18"/>
        <v>1</v>
      </c>
      <c r="J202" s="20">
        <f>IF(I202&gt;=15,(SUM(LARGE(K202:AE202,{1;2;3;4;5;6;7;8;9;10;11;12;13;14;15}))+AF202),SUM(K202:AF202))</f>
        <v>22</v>
      </c>
      <c r="K202" s="121"/>
      <c r="L202" s="121">
        <v>22</v>
      </c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33">
        <f t="shared" si="19"/>
        <v>0</v>
      </c>
    </row>
    <row r="203" spans="1:33" ht="12.75">
      <c r="A203" s="9" t="s">
        <v>119</v>
      </c>
      <c r="B203" s="8">
        <f>IF(ISBLANK(E203),"",LOOKUP(IF(2000+E203&gt;$G$1,1900+E203,2000+E203),Tabelle2!H:H,Tabelle2!J:J))</f>
        <v>50</v>
      </c>
      <c r="C203" s="24">
        <f t="shared" si="15"/>
        <v>14</v>
      </c>
      <c r="D203" s="123" t="s">
        <v>377</v>
      </c>
      <c r="E203" s="124">
        <v>64</v>
      </c>
      <c r="F203" s="23" t="s">
        <v>32</v>
      </c>
      <c r="G203" s="17">
        <f t="shared" si="16"/>
        <v>22</v>
      </c>
      <c r="H203" s="18">
        <f t="shared" si="17"/>
        <v>1</v>
      </c>
      <c r="I203" s="19">
        <f t="shared" si="18"/>
        <v>1</v>
      </c>
      <c r="J203" s="20">
        <f>IF(I203&gt;=15,(SUM(LARGE(K203:AE203,{1;2;3;4;5;6;7;8;9;10;11;12;13;14;15}))+AF203),SUM(K203:AF203))</f>
        <v>21</v>
      </c>
      <c r="K203" s="121"/>
      <c r="L203" s="121">
        <v>21</v>
      </c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33">
        <f t="shared" si="19"/>
        <v>0</v>
      </c>
    </row>
    <row r="204" spans="1:33" ht="12.75">
      <c r="A204" s="9" t="s">
        <v>119</v>
      </c>
      <c r="B204" s="8">
        <f>IF(ISBLANK(E204),"",LOOKUP(IF(2000+E204&gt;$G$1,1900+E204,2000+E204),Tabelle2!H:H,Tabelle2!J:J))</f>
        <v>50</v>
      </c>
      <c r="C204" s="24">
        <f t="shared" si="15"/>
        <v>14</v>
      </c>
      <c r="D204" s="133" t="s">
        <v>229</v>
      </c>
      <c r="E204" s="124">
        <v>61</v>
      </c>
      <c r="F204" s="23" t="s">
        <v>124</v>
      </c>
      <c r="G204" s="17">
        <f t="shared" si="16"/>
        <v>22</v>
      </c>
      <c r="H204" s="18">
        <f t="shared" si="17"/>
        <v>1</v>
      </c>
      <c r="I204" s="19">
        <f t="shared" si="18"/>
        <v>1</v>
      </c>
      <c r="J204" s="20">
        <f>IF(I204&gt;=15,(SUM(LARGE(K204:AE204,{1;2;3;4;5;6;7;8;9;10;11;12;13;14;15}))+AF204),SUM(K204:AF204))</f>
        <v>21</v>
      </c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>
        <v>21</v>
      </c>
      <c r="AB204" s="61"/>
      <c r="AC204" s="61"/>
      <c r="AD204" s="61"/>
      <c r="AE204" s="61"/>
      <c r="AF204" s="34"/>
      <c r="AG204" s="33">
        <f t="shared" si="19"/>
        <v>0</v>
      </c>
    </row>
    <row r="205" spans="1:33" ht="12.75">
      <c r="A205" s="9" t="s">
        <v>119</v>
      </c>
      <c r="B205" s="8">
        <f>IF(ISBLANK(E205),"",LOOKUP(IF(2000+E205&gt;$G$1,1900+E205,2000+E205),Tabelle2!H:H,Tabelle2!J:J))</f>
        <v>50</v>
      </c>
      <c r="C205" s="24">
        <f t="shared" si="15"/>
        <v>16</v>
      </c>
      <c r="D205" s="123" t="s">
        <v>51</v>
      </c>
      <c r="E205" s="124">
        <v>62</v>
      </c>
      <c r="F205" s="23" t="s">
        <v>34</v>
      </c>
      <c r="G205" s="17">
        <f t="shared" si="16"/>
        <v>21</v>
      </c>
      <c r="H205" s="18">
        <f t="shared" si="17"/>
        <v>1</v>
      </c>
      <c r="I205" s="19">
        <f t="shared" si="18"/>
        <v>1</v>
      </c>
      <c r="J205" s="20">
        <f>IF(I205&gt;=15,(SUM(LARGE(K205:AE205,{1;2;3;4;5;6;7;8;9;10;11;12;13;14;15}))+AF205),SUM(K205:AF205))</f>
        <v>20</v>
      </c>
      <c r="K205" s="121">
        <v>20</v>
      </c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33">
        <f t="shared" si="19"/>
        <v>0</v>
      </c>
    </row>
    <row r="206" spans="1:33" ht="12.75">
      <c r="A206" s="9" t="s">
        <v>119</v>
      </c>
      <c r="B206" s="8">
        <f>IF(ISBLANK(E206),"",LOOKUP(IF(2000+E206&gt;$G$1,1900+E206,2000+E206),Tabelle2!H:H,Tabelle2!J:J))</f>
        <v>50</v>
      </c>
      <c r="C206" s="24">
        <f t="shared" si="15"/>
        <v>16</v>
      </c>
      <c r="D206" s="123" t="s">
        <v>196</v>
      </c>
      <c r="E206" s="124">
        <v>64</v>
      </c>
      <c r="F206" s="23" t="s">
        <v>62</v>
      </c>
      <c r="G206" s="17">
        <f t="shared" si="16"/>
        <v>21</v>
      </c>
      <c r="H206" s="18">
        <f t="shared" si="17"/>
        <v>1</v>
      </c>
      <c r="I206" s="19">
        <f t="shared" si="18"/>
        <v>1</v>
      </c>
      <c r="J206" s="20">
        <f>IF(I206&gt;=15,(SUM(LARGE(K206:AE206,{1;2;3;4;5;6;7;8;9;10;11;12;13;14;15}))+AF206),SUM(K206:AF206))</f>
        <v>20</v>
      </c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>
        <v>20</v>
      </c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33">
        <f t="shared" si="19"/>
        <v>0</v>
      </c>
    </row>
    <row r="207" spans="1:33" ht="12.75">
      <c r="A207" s="9" t="s">
        <v>119</v>
      </c>
      <c r="B207" s="8">
        <f>IF(ISBLANK(E207),"",LOOKUP(IF(2000+E207&gt;$G$1,1900+E207,2000+E207),Tabelle2!H:H,Tabelle2!J:J))</f>
        <v>50</v>
      </c>
      <c r="C207" s="24">
        <f t="shared" si="15"/>
        <v>18</v>
      </c>
      <c r="D207" s="123" t="s">
        <v>225</v>
      </c>
      <c r="E207" s="124">
        <v>63</v>
      </c>
      <c r="F207" s="23" t="s">
        <v>21</v>
      </c>
      <c r="G207" s="17">
        <f t="shared" si="16"/>
        <v>16</v>
      </c>
      <c r="H207" s="18">
        <f t="shared" si="17"/>
        <v>1</v>
      </c>
      <c r="I207" s="19">
        <f t="shared" si="18"/>
        <v>1</v>
      </c>
      <c r="J207" s="20">
        <f>IF(I207&gt;=15,(SUM(LARGE(K207:AE207,{1;2;3;4;5;6;7;8;9;10;11;12;13;14;15}))+AF207),SUM(K207:AF207))</f>
        <v>15</v>
      </c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>
        <v>15</v>
      </c>
      <c r="AB207" s="119"/>
      <c r="AC207" s="119"/>
      <c r="AD207" s="119"/>
      <c r="AE207" s="119"/>
      <c r="AF207" s="121"/>
      <c r="AG207" s="33">
        <f t="shared" si="19"/>
        <v>0</v>
      </c>
    </row>
    <row r="208" spans="1:33" ht="12.75">
      <c r="A208" s="9" t="s">
        <v>119</v>
      </c>
      <c r="B208" s="8">
        <f>IF(ISBLANK(E208),"",LOOKUP(IF(2000+E208&gt;$G$1,1900+E208,2000+E208),Tabelle2!H:H,Tabelle2!J:J))</f>
        <v>50</v>
      </c>
      <c r="C208" s="24">
        <f t="shared" si="15"/>
      </c>
      <c r="D208" s="123" t="s">
        <v>260</v>
      </c>
      <c r="E208" s="124">
        <v>60</v>
      </c>
      <c r="F208" s="23" t="s">
        <v>21</v>
      </c>
      <c r="G208" s="17">
        <f t="shared" si="16"/>
        <v>0</v>
      </c>
      <c r="H208" s="18">
        <f t="shared" si="17"/>
        <v>0</v>
      </c>
      <c r="I208" s="19">
        <f t="shared" si="18"/>
        <v>0</v>
      </c>
      <c r="J208" s="20">
        <f>IF(I208&gt;=15,(SUM(LARGE(K208:AE208,{1;2;3;4;5;6;7;8;9;10;11;12;13;14;15}))+AF208),SUM(K208:AF208))</f>
        <v>0</v>
      </c>
      <c r="K208" s="121"/>
      <c r="L208" s="121"/>
      <c r="M208" s="121"/>
      <c r="N208" s="121"/>
      <c r="O208" s="125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5"/>
      <c r="AA208" s="121"/>
      <c r="AB208" s="121"/>
      <c r="AC208" s="121"/>
      <c r="AD208" s="121"/>
      <c r="AE208" s="121"/>
      <c r="AF208" s="121"/>
      <c r="AG208" s="33">
        <f t="shared" si="19"/>
        <v>0</v>
      </c>
    </row>
    <row r="209" spans="1:33" ht="12.75">
      <c r="A209" s="9" t="s">
        <v>119</v>
      </c>
      <c r="B209" s="8">
        <f>IF(ISBLANK(E209),"",LOOKUP(IF(2000+E209&gt;$G$1,1900+E209,2000+E209),Tabelle2!H:H,Tabelle2!J:J))</f>
        <v>50</v>
      </c>
      <c r="C209" s="24">
        <f t="shared" si="15"/>
      </c>
      <c r="D209" s="123" t="s">
        <v>251</v>
      </c>
      <c r="E209" s="124">
        <v>63</v>
      </c>
      <c r="F209" s="23" t="s">
        <v>147</v>
      </c>
      <c r="G209" s="17">
        <f t="shared" si="16"/>
        <v>0</v>
      </c>
      <c r="H209" s="18">
        <f t="shared" si="17"/>
        <v>0</v>
      </c>
      <c r="I209" s="19">
        <f t="shared" si="18"/>
        <v>0</v>
      </c>
      <c r="J209" s="20">
        <f>IF(I209&gt;=15,(SUM(LARGE(K209:AE209,{1;2;3;4;5;6;7;8;9;10;11;12;13;14;15}))+AF209),SUM(K209:AF209))</f>
        <v>0</v>
      </c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33">
        <f t="shared" si="19"/>
        <v>0</v>
      </c>
    </row>
    <row r="210" spans="1:33" ht="12.75">
      <c r="A210" s="9" t="s">
        <v>119</v>
      </c>
      <c r="B210" s="8">
        <f>IF(ISBLANK(E210),"",LOOKUP(IF(2000+E210&gt;$G$1,1900+E210,2000+E210),Tabelle2!H:H,Tabelle2!J:J))</f>
        <v>50</v>
      </c>
      <c r="C210" s="24">
        <f t="shared" si="15"/>
      </c>
      <c r="D210" s="123" t="s">
        <v>238</v>
      </c>
      <c r="E210" s="124">
        <v>64</v>
      </c>
      <c r="F210" s="23" t="s">
        <v>319</v>
      </c>
      <c r="G210" s="17">
        <f t="shared" si="16"/>
        <v>0</v>
      </c>
      <c r="H210" s="18">
        <f t="shared" si="17"/>
        <v>0</v>
      </c>
      <c r="I210" s="19">
        <f t="shared" si="18"/>
        <v>0</v>
      </c>
      <c r="J210" s="20">
        <f>IF(I210&gt;=15,(SUM(LARGE(K210:AE210,{1;2;3;4;5;6;7;8;9;10;11;12;13;14;15}))+AF210),SUM(K210:AF210))</f>
        <v>0</v>
      </c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33">
        <f t="shared" si="19"/>
        <v>0</v>
      </c>
    </row>
    <row r="211" spans="1:33" ht="12.75">
      <c r="A211" s="9" t="s">
        <v>119</v>
      </c>
      <c r="B211" s="8">
        <f>IF(ISBLANK(E211),"",LOOKUP(IF(2000+E211&gt;$G$1,1900+E211,2000+E211),Tabelle2!H:H,Tabelle2!J:J))</f>
        <v>45</v>
      </c>
      <c r="C211" s="24">
        <f t="shared" si="15"/>
        <v>1</v>
      </c>
      <c r="D211" s="123" t="s">
        <v>44</v>
      </c>
      <c r="E211" s="124">
        <v>67</v>
      </c>
      <c r="F211" s="23" t="s">
        <v>32</v>
      </c>
      <c r="G211" s="17">
        <f t="shared" si="16"/>
        <v>376</v>
      </c>
      <c r="H211" s="18">
        <f t="shared" si="17"/>
        <v>18</v>
      </c>
      <c r="I211" s="19">
        <f t="shared" si="18"/>
        <v>15</v>
      </c>
      <c r="J211" s="20">
        <f>IF(I211&gt;=15,(SUM(LARGE(K211:AE211,{1;2;3;4;5;6;7;8;9;10;11;12;13;14;15}))+AF211),SUM(K211:AF211))</f>
        <v>358</v>
      </c>
      <c r="K211" s="131">
        <v>22</v>
      </c>
      <c r="L211" s="119">
        <v>23</v>
      </c>
      <c r="M211" s="119">
        <v>25</v>
      </c>
      <c r="N211" s="131">
        <v>22</v>
      </c>
      <c r="O211" s="119">
        <v>23</v>
      </c>
      <c r="P211" s="119">
        <v>23</v>
      </c>
      <c r="Q211" s="119">
        <v>23</v>
      </c>
      <c r="R211" s="119">
        <v>23</v>
      </c>
      <c r="S211" s="119">
        <v>23</v>
      </c>
      <c r="T211" s="119">
        <v>23</v>
      </c>
      <c r="U211" s="119">
        <v>25</v>
      </c>
      <c r="V211" s="119">
        <v>23</v>
      </c>
      <c r="W211" s="119">
        <v>25</v>
      </c>
      <c r="X211" s="119">
        <v>23</v>
      </c>
      <c r="Y211" s="119">
        <v>25</v>
      </c>
      <c r="Z211" s="119"/>
      <c r="AA211" s="119">
        <v>23</v>
      </c>
      <c r="AB211" s="131">
        <v>20</v>
      </c>
      <c r="AC211" s="119">
        <v>23</v>
      </c>
      <c r="AD211" s="119"/>
      <c r="AE211" s="119"/>
      <c r="AF211" s="121">
        <v>5</v>
      </c>
      <c r="AG211" s="33">
        <f t="shared" si="19"/>
        <v>3</v>
      </c>
    </row>
    <row r="212" spans="1:33" ht="12.75">
      <c r="A212" s="9" t="s">
        <v>119</v>
      </c>
      <c r="B212" s="8">
        <f>IF(ISBLANK(E212),"",LOOKUP(IF(2000+E212&gt;$G$1,1900+E212,2000+E212),Tabelle2!H:H,Tabelle2!J:J))</f>
        <v>45</v>
      </c>
      <c r="C212" s="24">
        <f t="shared" si="15"/>
        <v>2</v>
      </c>
      <c r="D212" s="123" t="s">
        <v>278</v>
      </c>
      <c r="E212" s="124">
        <v>69</v>
      </c>
      <c r="F212" s="23" t="s">
        <v>20</v>
      </c>
      <c r="G212" s="17">
        <f t="shared" si="16"/>
        <v>300</v>
      </c>
      <c r="H212" s="18">
        <f t="shared" si="17"/>
        <v>12</v>
      </c>
      <c r="I212" s="19">
        <f t="shared" si="18"/>
        <v>12</v>
      </c>
      <c r="J212" s="20">
        <f>IF(I212&gt;=15,(SUM(LARGE(K212:AE212,{1;2;3;4;5;6;7;8;9;10;11;12;13;14;15}))+AF212),SUM(K212:AF212))</f>
        <v>288</v>
      </c>
      <c r="K212" s="119"/>
      <c r="L212" s="119">
        <v>21</v>
      </c>
      <c r="M212" s="119">
        <v>23</v>
      </c>
      <c r="N212" s="119">
        <v>23</v>
      </c>
      <c r="O212" s="119">
        <v>25</v>
      </c>
      <c r="P212" s="119">
        <v>25</v>
      </c>
      <c r="Q212" s="119"/>
      <c r="R212" s="119">
        <v>25</v>
      </c>
      <c r="S212" s="119">
        <v>25</v>
      </c>
      <c r="T212" s="119"/>
      <c r="U212" s="119">
        <v>23</v>
      </c>
      <c r="V212" s="119"/>
      <c r="W212" s="119"/>
      <c r="X212" s="119"/>
      <c r="Y212" s="119">
        <v>23</v>
      </c>
      <c r="Z212" s="119">
        <v>25</v>
      </c>
      <c r="AA212" s="119">
        <v>25</v>
      </c>
      <c r="AB212" s="119"/>
      <c r="AC212" s="119">
        <v>25</v>
      </c>
      <c r="AD212" s="119"/>
      <c r="AE212" s="119"/>
      <c r="AF212" s="121"/>
      <c r="AG212" s="33">
        <f t="shared" si="19"/>
        <v>0</v>
      </c>
    </row>
    <row r="213" spans="1:33" ht="12.75">
      <c r="A213" s="9" t="s">
        <v>119</v>
      </c>
      <c r="B213" s="8">
        <f>IF(ISBLANK(E213),"",LOOKUP(IF(2000+E213&gt;$G$1,1900+E213,2000+E213),Tabelle2!H:H,Tabelle2!J:J))</f>
        <v>45</v>
      </c>
      <c r="C213" s="24">
        <f t="shared" si="15"/>
        <v>3</v>
      </c>
      <c r="D213" s="123" t="s">
        <v>126</v>
      </c>
      <c r="E213" s="124">
        <v>65</v>
      </c>
      <c r="F213" s="23" t="s">
        <v>62</v>
      </c>
      <c r="G213" s="17">
        <f t="shared" si="16"/>
        <v>295</v>
      </c>
      <c r="H213" s="18">
        <f t="shared" si="17"/>
        <v>13</v>
      </c>
      <c r="I213" s="19">
        <f t="shared" si="18"/>
        <v>13</v>
      </c>
      <c r="J213" s="20">
        <f>IF(I213&gt;=15,(SUM(LARGE(K213:AE213,{1;2;3;4;5;6;7;8;9;10;11;12;13;14;15}))+AF213),SUM(K213:AF213))</f>
        <v>282</v>
      </c>
      <c r="K213" s="119">
        <v>19</v>
      </c>
      <c r="L213" s="119"/>
      <c r="M213" s="119">
        <v>22</v>
      </c>
      <c r="N213" s="119">
        <v>20</v>
      </c>
      <c r="O213" s="119">
        <v>22</v>
      </c>
      <c r="P213" s="119">
        <v>22</v>
      </c>
      <c r="Q213" s="119">
        <v>21</v>
      </c>
      <c r="R213" s="119"/>
      <c r="S213" s="119"/>
      <c r="T213" s="119">
        <v>22</v>
      </c>
      <c r="U213" s="119">
        <v>22</v>
      </c>
      <c r="V213" s="119">
        <v>25</v>
      </c>
      <c r="W213" s="119"/>
      <c r="X213" s="126">
        <v>22</v>
      </c>
      <c r="Y213" s="119">
        <v>21</v>
      </c>
      <c r="Z213" s="119"/>
      <c r="AA213" s="119">
        <v>22</v>
      </c>
      <c r="AB213" s="119">
        <v>22</v>
      </c>
      <c r="AC213" s="119"/>
      <c r="AD213" s="119"/>
      <c r="AE213" s="119"/>
      <c r="AF213" s="121"/>
      <c r="AG213" s="33">
        <f t="shared" si="19"/>
        <v>0</v>
      </c>
    </row>
    <row r="214" spans="1:33" ht="12.75">
      <c r="A214" s="9" t="s">
        <v>119</v>
      </c>
      <c r="B214" s="8">
        <f>IF(ISBLANK(E214),"",LOOKUP(IF(2000+E214&gt;$G$1,1900+E214,2000+E214),Tabelle2!H:H,Tabelle2!J:J))</f>
        <v>45</v>
      </c>
      <c r="C214" s="24">
        <f t="shared" si="15"/>
        <v>4</v>
      </c>
      <c r="D214" s="123" t="s">
        <v>179</v>
      </c>
      <c r="E214" s="124">
        <v>68</v>
      </c>
      <c r="F214" s="23" t="s">
        <v>178</v>
      </c>
      <c r="G214" s="17">
        <f t="shared" si="16"/>
        <v>247</v>
      </c>
      <c r="H214" s="18">
        <f t="shared" si="17"/>
        <v>10</v>
      </c>
      <c r="I214" s="19">
        <f t="shared" si="18"/>
        <v>10</v>
      </c>
      <c r="J214" s="20">
        <f>IF(I214&gt;=15,(SUM(LARGE(K214:AE214,{1;2;3;4;5;6;7;8;9;10;11;12;13;14;15}))+AF214),SUM(K214:AF214))</f>
        <v>237</v>
      </c>
      <c r="K214" s="119">
        <v>25</v>
      </c>
      <c r="L214" s="119">
        <v>25</v>
      </c>
      <c r="M214" s="119"/>
      <c r="N214" s="119">
        <v>25</v>
      </c>
      <c r="O214" s="119"/>
      <c r="P214" s="119"/>
      <c r="Q214" s="119">
        <v>25</v>
      </c>
      <c r="R214" s="119"/>
      <c r="S214" s="119"/>
      <c r="T214" s="119">
        <v>25</v>
      </c>
      <c r="U214" s="119"/>
      <c r="V214" s="119">
        <v>22</v>
      </c>
      <c r="W214" s="119"/>
      <c r="X214" s="119">
        <v>25</v>
      </c>
      <c r="Y214" s="119"/>
      <c r="Z214" s="119"/>
      <c r="AA214" s="119">
        <v>20</v>
      </c>
      <c r="AB214" s="119">
        <v>25</v>
      </c>
      <c r="AC214" s="119">
        <v>20</v>
      </c>
      <c r="AD214" s="119"/>
      <c r="AE214" s="119"/>
      <c r="AF214" s="121"/>
      <c r="AG214" s="33">
        <f t="shared" si="19"/>
        <v>0</v>
      </c>
    </row>
    <row r="215" spans="1:33" ht="12.75">
      <c r="A215" s="9" t="s">
        <v>119</v>
      </c>
      <c r="B215" s="8">
        <f>IF(ISBLANK(E215),"",LOOKUP(IF(2000+E215&gt;$G$1,1900+E215,2000+E215),Tabelle2!H:H,Tabelle2!J:J))</f>
        <v>45</v>
      </c>
      <c r="C215" s="24">
        <f t="shared" si="15"/>
        <v>5</v>
      </c>
      <c r="D215" s="123" t="s">
        <v>53</v>
      </c>
      <c r="E215" s="124">
        <v>66</v>
      </c>
      <c r="F215" s="23" t="s">
        <v>21</v>
      </c>
      <c r="G215" s="17">
        <f t="shared" si="16"/>
        <v>217</v>
      </c>
      <c r="H215" s="18">
        <f t="shared" si="17"/>
        <v>11</v>
      </c>
      <c r="I215" s="19">
        <f t="shared" si="18"/>
        <v>11</v>
      </c>
      <c r="J215" s="20">
        <f>IF(I215&gt;=15,(SUM(LARGE(K215:AE215,{1;2;3;4;5;6;7;8;9;10;11;12;13;14;15}))+AF215),SUM(K215:AF215))</f>
        <v>206</v>
      </c>
      <c r="K215" s="119">
        <v>15</v>
      </c>
      <c r="L215" s="119"/>
      <c r="M215" s="119">
        <v>15</v>
      </c>
      <c r="N215" s="119">
        <v>18</v>
      </c>
      <c r="O215" s="119">
        <v>18</v>
      </c>
      <c r="P215" s="119"/>
      <c r="Q215" s="119"/>
      <c r="R215" s="119"/>
      <c r="S215" s="119">
        <v>20</v>
      </c>
      <c r="T215" s="119">
        <v>20</v>
      </c>
      <c r="U215" s="119"/>
      <c r="V215" s="119">
        <v>21</v>
      </c>
      <c r="W215" s="119"/>
      <c r="X215" s="119"/>
      <c r="Y215" s="119">
        <v>20</v>
      </c>
      <c r="Z215" s="119">
        <v>22</v>
      </c>
      <c r="AA215" s="119">
        <v>19</v>
      </c>
      <c r="AB215" s="119">
        <v>18</v>
      </c>
      <c r="AC215" s="119"/>
      <c r="AD215" s="119"/>
      <c r="AE215" s="119"/>
      <c r="AF215" s="121"/>
      <c r="AG215" s="33">
        <f t="shared" si="19"/>
        <v>0</v>
      </c>
    </row>
    <row r="216" spans="1:33" ht="12.75">
      <c r="A216" s="9" t="s">
        <v>119</v>
      </c>
      <c r="B216" s="8">
        <f>IF(ISBLANK(E216),"",LOOKUP(IF(2000+E216&gt;$G$1,1900+E216,2000+E216),Tabelle2!H:H,Tabelle2!J:J))</f>
        <v>45</v>
      </c>
      <c r="C216" s="24">
        <f t="shared" si="15"/>
        <v>6</v>
      </c>
      <c r="D216" s="123" t="s">
        <v>230</v>
      </c>
      <c r="E216" s="124">
        <v>65</v>
      </c>
      <c r="F216" s="23" t="s">
        <v>21</v>
      </c>
      <c r="G216" s="17">
        <f t="shared" si="16"/>
        <v>216</v>
      </c>
      <c r="H216" s="18">
        <f t="shared" si="17"/>
        <v>10</v>
      </c>
      <c r="I216" s="19">
        <f t="shared" si="18"/>
        <v>10</v>
      </c>
      <c r="J216" s="20">
        <f>IF(I216&gt;=15,(SUM(LARGE(K216:AE216,{1;2;3;4;5;6;7;8;9;10;11;12;13;14;15}))+AF216),SUM(K216:AF216))</f>
        <v>206</v>
      </c>
      <c r="K216" s="119">
        <v>18</v>
      </c>
      <c r="L216" s="119">
        <v>19</v>
      </c>
      <c r="M216" s="119"/>
      <c r="N216" s="119">
        <v>19</v>
      </c>
      <c r="O216" s="119"/>
      <c r="P216" s="119">
        <v>21</v>
      </c>
      <c r="Q216" s="119"/>
      <c r="R216" s="119"/>
      <c r="S216" s="119">
        <v>22</v>
      </c>
      <c r="T216" s="119"/>
      <c r="U216" s="119"/>
      <c r="V216" s="119"/>
      <c r="W216" s="119"/>
      <c r="X216" s="119"/>
      <c r="Y216" s="119">
        <v>20</v>
      </c>
      <c r="Z216" s="119">
        <v>23</v>
      </c>
      <c r="AA216" s="119">
        <v>21</v>
      </c>
      <c r="AB216" s="119">
        <v>21</v>
      </c>
      <c r="AC216" s="119">
        <v>22</v>
      </c>
      <c r="AD216" s="119"/>
      <c r="AE216" s="119"/>
      <c r="AF216" s="121"/>
      <c r="AG216" s="33">
        <f t="shared" si="19"/>
        <v>0</v>
      </c>
    </row>
    <row r="217" spans="1:33" ht="12.75">
      <c r="A217" s="10" t="s">
        <v>119</v>
      </c>
      <c r="B217" s="8">
        <f>IF(ISBLANK(E217),"",LOOKUP(IF(2000+E217&gt;$G$1,1900+E217,2000+E217),Tabelle2!H:H,Tabelle2!J:J))</f>
        <v>45</v>
      </c>
      <c r="C217" s="24">
        <f t="shared" si="15"/>
        <v>7</v>
      </c>
      <c r="D217" s="123" t="s">
        <v>139</v>
      </c>
      <c r="E217" s="124">
        <v>67</v>
      </c>
      <c r="F217" s="23" t="s">
        <v>34</v>
      </c>
      <c r="G217" s="17">
        <f t="shared" si="16"/>
        <v>117</v>
      </c>
      <c r="H217" s="18">
        <f t="shared" si="17"/>
        <v>5</v>
      </c>
      <c r="I217" s="19">
        <f t="shared" si="18"/>
        <v>5</v>
      </c>
      <c r="J217" s="20">
        <f>IF(I217&gt;=15,(SUM(LARGE(K217:AE217,{1;2;3;4;5;6;7;8;9;10;11;12;13;14;15}))+AF217),SUM(K217:AF217))</f>
        <v>112</v>
      </c>
      <c r="K217" s="119">
        <v>23</v>
      </c>
      <c r="L217" s="119">
        <v>22</v>
      </c>
      <c r="M217" s="119"/>
      <c r="N217" s="119"/>
      <c r="O217" s="119"/>
      <c r="P217" s="119"/>
      <c r="Q217" s="119">
        <v>22</v>
      </c>
      <c r="R217" s="119"/>
      <c r="S217" s="119"/>
      <c r="T217" s="119"/>
      <c r="U217" s="119"/>
      <c r="V217" s="119"/>
      <c r="W217" s="119"/>
      <c r="X217" s="119"/>
      <c r="Y217" s="119">
        <v>22</v>
      </c>
      <c r="Z217" s="119"/>
      <c r="AA217" s="119"/>
      <c r="AB217" s="119">
        <v>23</v>
      </c>
      <c r="AC217" s="119"/>
      <c r="AD217" s="119"/>
      <c r="AE217" s="119"/>
      <c r="AF217" s="121"/>
      <c r="AG217" s="33">
        <f t="shared" si="19"/>
        <v>0</v>
      </c>
    </row>
    <row r="218" spans="1:33" ht="12.75">
      <c r="A218" s="10" t="s">
        <v>119</v>
      </c>
      <c r="B218" s="8">
        <f>IF(ISBLANK(E218),"",LOOKUP(IF(2000+E218&gt;$G$1,1900+E218,2000+E218),Tabelle2!H:H,Tabelle2!J:J))</f>
        <v>45</v>
      </c>
      <c r="C218" s="24">
        <f t="shared" si="15"/>
        <v>8</v>
      </c>
      <c r="D218" s="123" t="s">
        <v>374</v>
      </c>
      <c r="E218" s="124">
        <v>66</v>
      </c>
      <c r="F218" s="23" t="s">
        <v>32</v>
      </c>
      <c r="G218" s="17">
        <f t="shared" si="16"/>
        <v>63</v>
      </c>
      <c r="H218" s="18">
        <f t="shared" si="17"/>
        <v>3</v>
      </c>
      <c r="I218" s="19">
        <f t="shared" si="18"/>
        <v>3</v>
      </c>
      <c r="J218" s="20">
        <f>IF(I218&gt;=15,(SUM(LARGE(K218:AE218,{1;2;3;4;5;6;7;8;9;10;11;12;13;14;15}))+AF218),SUM(K218:AF218))</f>
        <v>60</v>
      </c>
      <c r="K218" s="119"/>
      <c r="L218" s="119">
        <v>21</v>
      </c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>
        <v>21</v>
      </c>
      <c r="Y218" s="119">
        <v>18</v>
      </c>
      <c r="Z218" s="119"/>
      <c r="AA218" s="119"/>
      <c r="AB218" s="119"/>
      <c r="AC218" s="119"/>
      <c r="AD218" s="119"/>
      <c r="AE218" s="119"/>
      <c r="AF218" s="121"/>
      <c r="AG218" s="33">
        <f t="shared" si="19"/>
        <v>0</v>
      </c>
    </row>
    <row r="219" spans="1:33" ht="12.75">
      <c r="A219" s="10" t="s">
        <v>119</v>
      </c>
      <c r="B219" s="8">
        <f>IF(ISBLANK(E219),"",LOOKUP(IF(2000+E219&gt;$G$1,1900+E219,2000+E219),Tabelle2!H:H,Tabelle2!J:J))</f>
        <v>45</v>
      </c>
      <c r="C219" s="24">
        <f t="shared" si="15"/>
        <v>9</v>
      </c>
      <c r="D219" s="123" t="s">
        <v>268</v>
      </c>
      <c r="E219" s="124">
        <v>69</v>
      </c>
      <c r="F219" s="23" t="s">
        <v>17</v>
      </c>
      <c r="G219" s="17">
        <f t="shared" si="16"/>
        <v>54</v>
      </c>
      <c r="H219" s="18">
        <f t="shared" si="17"/>
        <v>3</v>
      </c>
      <c r="I219" s="19">
        <f t="shared" si="18"/>
        <v>3</v>
      </c>
      <c r="J219" s="20">
        <f>IF(I219&gt;=15,(SUM(LARGE(K219:AE219,{1;2;3;4;5;6;7;8;9;10;11;12;13;14;15}))+AF219),SUM(K219:AF219))</f>
        <v>51</v>
      </c>
      <c r="K219" s="121"/>
      <c r="L219" s="121"/>
      <c r="M219" s="121">
        <v>18</v>
      </c>
      <c r="N219" s="121"/>
      <c r="O219" s="121"/>
      <c r="P219" s="121">
        <v>20</v>
      </c>
      <c r="Q219" s="121">
        <v>13</v>
      </c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33">
        <f t="shared" si="19"/>
        <v>0</v>
      </c>
    </row>
    <row r="220" spans="1:33" ht="12.75">
      <c r="A220" s="10" t="s">
        <v>119</v>
      </c>
      <c r="B220" s="8">
        <f>IF(ISBLANK(E220),"",LOOKUP(IF(2000+E220&gt;$G$1,1900+E220,2000+E220),Tabelle2!H:H,Tabelle2!J:J))</f>
        <v>45</v>
      </c>
      <c r="C220" s="24">
        <f t="shared" si="15"/>
        <v>10</v>
      </c>
      <c r="D220" s="123" t="s">
        <v>52</v>
      </c>
      <c r="E220" s="124">
        <v>65</v>
      </c>
      <c r="F220" s="23" t="s">
        <v>62</v>
      </c>
      <c r="G220" s="17">
        <f t="shared" si="16"/>
        <v>42</v>
      </c>
      <c r="H220" s="18">
        <f t="shared" si="17"/>
        <v>2</v>
      </c>
      <c r="I220" s="19">
        <f t="shared" si="18"/>
        <v>2</v>
      </c>
      <c r="J220" s="20">
        <f>IF(I220&gt;=15,(SUM(LARGE(K220:AE220,{1;2;3;4;5;6;7;8;9;10;11;12;13;14;15}))+AF220),SUM(K220:AF220))</f>
        <v>40</v>
      </c>
      <c r="K220" s="121">
        <v>19</v>
      </c>
      <c r="L220" s="121"/>
      <c r="M220" s="121"/>
      <c r="N220" s="121"/>
      <c r="O220" s="121"/>
      <c r="P220" s="121"/>
      <c r="Q220" s="121"/>
      <c r="R220" s="121"/>
      <c r="S220" s="121"/>
      <c r="T220" s="121">
        <v>21</v>
      </c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33">
        <f t="shared" si="19"/>
        <v>0</v>
      </c>
    </row>
    <row r="221" spans="1:33" ht="12.75">
      <c r="A221" s="10" t="s">
        <v>119</v>
      </c>
      <c r="B221" s="8">
        <f>IF(ISBLANK(E221),"",LOOKUP(IF(2000+E221&gt;$G$1,1900+E221,2000+E221),Tabelle2!H:H,Tabelle2!J:J))</f>
        <v>45</v>
      </c>
      <c r="C221" s="24">
        <f t="shared" si="15"/>
        <v>11</v>
      </c>
      <c r="D221" s="123" t="s">
        <v>50</v>
      </c>
      <c r="E221" s="124">
        <v>65</v>
      </c>
      <c r="F221" s="23" t="s">
        <v>23</v>
      </c>
      <c r="G221" s="17">
        <f t="shared" si="16"/>
        <v>37</v>
      </c>
      <c r="H221" s="18">
        <f t="shared" si="17"/>
        <v>2</v>
      </c>
      <c r="I221" s="19">
        <f t="shared" si="18"/>
        <v>2</v>
      </c>
      <c r="J221" s="20">
        <f>IF(I221&gt;=15,(SUM(LARGE(K221:AE221,{1;2;3;4;5;6;7;8;9;10;11;12;13;14;15}))+AF221),SUM(K221:AF221))</f>
        <v>35</v>
      </c>
      <c r="K221" s="119"/>
      <c r="L221" s="119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>
        <v>20</v>
      </c>
      <c r="Y221" s="130"/>
      <c r="Z221" s="130">
        <v>15</v>
      </c>
      <c r="AA221" s="130"/>
      <c r="AB221" s="130"/>
      <c r="AC221" s="130"/>
      <c r="AD221" s="130"/>
      <c r="AE221" s="119"/>
      <c r="AF221" s="121"/>
      <c r="AG221" s="33">
        <f t="shared" si="19"/>
        <v>0</v>
      </c>
    </row>
    <row r="222" spans="1:33" ht="12.75">
      <c r="A222" s="10" t="s">
        <v>119</v>
      </c>
      <c r="B222" s="8">
        <f>IF(ISBLANK(E222),"",LOOKUP(IF(2000+E222&gt;$G$1,1900+E222,2000+E222),Tabelle2!H:H,Tabelle2!J:J))</f>
        <v>45</v>
      </c>
      <c r="C222" s="24">
        <f t="shared" si="15"/>
        <v>12</v>
      </c>
      <c r="D222" s="123" t="s">
        <v>368</v>
      </c>
      <c r="E222" s="124">
        <v>68</v>
      </c>
      <c r="F222" s="23" t="s">
        <v>369</v>
      </c>
      <c r="G222" s="17">
        <f t="shared" si="16"/>
        <v>26</v>
      </c>
      <c r="H222" s="18">
        <f t="shared" si="17"/>
        <v>1</v>
      </c>
      <c r="I222" s="19">
        <f t="shared" si="18"/>
        <v>1</v>
      </c>
      <c r="J222" s="20">
        <f>IF(I222&gt;=15,(SUM(LARGE(K222:AE222,{1;2;3;4;5;6;7;8;9;10;11;12;13;14;15}))+AF222),SUM(K222:AF222))</f>
        <v>25</v>
      </c>
      <c r="K222" s="121">
        <v>20</v>
      </c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>
        <v>5</v>
      </c>
      <c r="AG222" s="33">
        <f t="shared" si="19"/>
        <v>0</v>
      </c>
    </row>
    <row r="223" spans="1:33" ht="12.75">
      <c r="A223" s="10" t="s">
        <v>119</v>
      </c>
      <c r="B223" s="8">
        <f>IF(ISBLANK(E223),"",LOOKUP(IF(2000+E223&gt;$G$1,1900+E223,2000+E223),Tabelle2!H:H,Tabelle2!J:J))</f>
        <v>45</v>
      </c>
      <c r="C223" s="24">
        <f t="shared" si="15"/>
        <v>13</v>
      </c>
      <c r="D223" s="123" t="s">
        <v>410</v>
      </c>
      <c r="E223" s="124">
        <v>66</v>
      </c>
      <c r="F223" s="23" t="s">
        <v>411</v>
      </c>
      <c r="G223" s="17">
        <f t="shared" si="16"/>
        <v>24</v>
      </c>
      <c r="H223" s="18">
        <f t="shared" si="17"/>
        <v>1</v>
      </c>
      <c r="I223" s="19">
        <f t="shared" si="18"/>
        <v>1</v>
      </c>
      <c r="J223" s="20">
        <f>IF(I223&gt;=15,(SUM(LARGE(K223:AE223,{1;2;3;4;5;6;7;8;9;10;11;12;13;14;15}))+AF223),SUM(K223:AF223))</f>
        <v>23</v>
      </c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>
        <v>23</v>
      </c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33">
        <f t="shared" si="19"/>
        <v>0</v>
      </c>
    </row>
    <row r="224" spans="1:33" ht="12.75">
      <c r="A224" s="10" t="s">
        <v>119</v>
      </c>
      <c r="B224" s="8">
        <f>IF(ISBLANK(E224),"",LOOKUP(IF(2000+E224&gt;$G$1,1900+E224,2000+E224),Tabelle2!H:H,Tabelle2!J:J))</f>
        <v>45</v>
      </c>
      <c r="C224" s="24">
        <f t="shared" si="15"/>
        <v>14</v>
      </c>
      <c r="D224" s="123" t="s">
        <v>412</v>
      </c>
      <c r="E224" s="124">
        <v>68</v>
      </c>
      <c r="F224" s="23" t="s">
        <v>409</v>
      </c>
      <c r="G224" s="17">
        <f t="shared" si="16"/>
        <v>23</v>
      </c>
      <c r="H224" s="18">
        <f t="shared" si="17"/>
        <v>1</v>
      </c>
      <c r="I224" s="19">
        <f t="shared" si="18"/>
        <v>1</v>
      </c>
      <c r="J224" s="20">
        <f>IF(I224&gt;=15,(SUM(LARGE(K224:AE224,{1;2;3;4;5;6;7;8;9;10;11;12;13;14;15}))+AF224),SUM(K224:AF224))</f>
        <v>22</v>
      </c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>
        <v>22</v>
      </c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33">
        <f t="shared" si="19"/>
        <v>0</v>
      </c>
    </row>
    <row r="225" spans="1:33" ht="12.75">
      <c r="A225" s="10" t="s">
        <v>119</v>
      </c>
      <c r="B225" s="8">
        <f>IF(ISBLANK(E225),"",LOOKUP(IF(2000+E225&gt;$G$1,1900+E225,2000+E225),Tabelle2!H:H,Tabelle2!J:J))</f>
        <v>45</v>
      </c>
      <c r="C225" s="24">
        <f t="shared" si="15"/>
        <v>15</v>
      </c>
      <c r="D225" s="123" t="s">
        <v>385</v>
      </c>
      <c r="E225" s="124">
        <v>66</v>
      </c>
      <c r="F225" s="23" t="s">
        <v>386</v>
      </c>
      <c r="G225" s="17">
        <f t="shared" si="16"/>
        <v>22</v>
      </c>
      <c r="H225" s="18">
        <f t="shared" si="17"/>
        <v>1</v>
      </c>
      <c r="I225" s="19">
        <f t="shared" si="18"/>
        <v>1</v>
      </c>
      <c r="J225" s="20">
        <f>IF(I225&gt;=15,(SUM(LARGE(K225:AE225,{1;2;3;4;5;6;7;8;9;10;11;12;13;14;15}))+AF225),SUM(K225:AF225))</f>
        <v>21</v>
      </c>
      <c r="K225" s="121"/>
      <c r="L225" s="121"/>
      <c r="M225" s="121"/>
      <c r="N225" s="121">
        <v>21</v>
      </c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33">
        <f t="shared" si="19"/>
        <v>0</v>
      </c>
    </row>
    <row r="226" spans="1:33" ht="12.75">
      <c r="A226" s="10" t="s">
        <v>119</v>
      </c>
      <c r="B226" s="8">
        <f>IF(ISBLANK(E226),"",LOOKUP(IF(2000+E226&gt;$G$1,1900+E226,2000+E226),Tabelle2!H:H,Tabelle2!J:J))</f>
        <v>45</v>
      </c>
      <c r="C226" s="24">
        <f t="shared" si="15"/>
        <v>15</v>
      </c>
      <c r="D226" s="123" t="s">
        <v>380</v>
      </c>
      <c r="E226" s="124">
        <v>65</v>
      </c>
      <c r="F226" s="23" t="s">
        <v>381</v>
      </c>
      <c r="G226" s="17">
        <f t="shared" si="16"/>
        <v>22</v>
      </c>
      <c r="H226" s="18">
        <f t="shared" si="17"/>
        <v>1</v>
      </c>
      <c r="I226" s="19">
        <f t="shared" si="18"/>
        <v>1</v>
      </c>
      <c r="J226" s="20">
        <f>IF(I226&gt;=15,(SUM(LARGE(K226:AE226,{1;2;3;4;5;6;7;8;9;10;11;12;13;14;15}))+AF226),SUM(K226:AF226))</f>
        <v>21</v>
      </c>
      <c r="K226" s="121"/>
      <c r="L226" s="121"/>
      <c r="M226" s="121">
        <v>21</v>
      </c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33">
        <f t="shared" si="19"/>
        <v>0</v>
      </c>
    </row>
    <row r="227" spans="1:33" ht="12.75">
      <c r="A227" s="10" t="s">
        <v>119</v>
      </c>
      <c r="B227" s="8">
        <f>IF(ISBLANK(E227),"",LOOKUP(IF(2000+E227&gt;$G$1,1900+E227,2000+E227),Tabelle2!H:H,Tabelle2!J:J))</f>
        <v>45</v>
      </c>
      <c r="C227" s="24">
        <f t="shared" si="15"/>
        <v>15</v>
      </c>
      <c r="D227" s="123" t="s">
        <v>367</v>
      </c>
      <c r="E227" s="124">
        <v>67</v>
      </c>
      <c r="F227" s="23" t="s">
        <v>32</v>
      </c>
      <c r="G227" s="17">
        <f t="shared" si="16"/>
        <v>22</v>
      </c>
      <c r="H227" s="18">
        <f t="shared" si="17"/>
        <v>1</v>
      </c>
      <c r="I227" s="19">
        <f t="shared" si="18"/>
        <v>1</v>
      </c>
      <c r="J227" s="20">
        <f>IF(I227&gt;=15,(SUM(LARGE(K227:AE227,{1;2;3;4;5;6;7;8;9;10;11;12;13;14;15}))+AF227),SUM(K227:AF227))</f>
        <v>21</v>
      </c>
      <c r="K227" s="121">
        <v>21</v>
      </c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33">
        <f t="shared" si="19"/>
        <v>0</v>
      </c>
    </row>
    <row r="228" spans="1:33" ht="12.75">
      <c r="A228" s="10" t="s">
        <v>119</v>
      </c>
      <c r="B228" s="8">
        <f>IF(ISBLANK(E228),"",LOOKUP(IF(2000+E228&gt;$G$1,1900+E228,2000+E228),Tabelle2!H:H,Tabelle2!J:J))</f>
        <v>45</v>
      </c>
      <c r="C228" s="24">
        <f t="shared" si="15"/>
        <v>18</v>
      </c>
      <c r="D228" s="123" t="s">
        <v>114</v>
      </c>
      <c r="E228" s="124">
        <v>68</v>
      </c>
      <c r="F228" s="23" t="s">
        <v>115</v>
      </c>
      <c r="G228" s="17">
        <f t="shared" si="16"/>
        <v>21</v>
      </c>
      <c r="H228" s="18">
        <f t="shared" si="17"/>
        <v>1</v>
      </c>
      <c r="I228" s="19">
        <f t="shared" si="18"/>
        <v>1</v>
      </c>
      <c r="J228" s="20">
        <f>IF(I228&gt;=15,(SUM(LARGE(K228:AE228,{1;2;3;4;5;6;7;8;9;10;11;12;13;14;15}))+AF228),SUM(K228:AF228))</f>
        <v>20</v>
      </c>
      <c r="K228" s="121"/>
      <c r="L228" s="121"/>
      <c r="M228" s="121">
        <v>20</v>
      </c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33">
        <f t="shared" si="19"/>
        <v>0</v>
      </c>
    </row>
    <row r="229" spans="1:33" ht="12.75">
      <c r="A229" s="10" t="s">
        <v>119</v>
      </c>
      <c r="B229" s="8">
        <f>IF(ISBLANK(E229),"",LOOKUP(IF(2000+E229&gt;$G$1,1900+E229,2000+E229),Tabelle2!H:H,Tabelle2!J:J))</f>
        <v>45</v>
      </c>
      <c r="C229" s="24">
        <f t="shared" si="15"/>
        <v>18</v>
      </c>
      <c r="D229" s="123" t="s">
        <v>232</v>
      </c>
      <c r="E229" s="124">
        <v>65</v>
      </c>
      <c r="F229" s="23" t="s">
        <v>135</v>
      </c>
      <c r="G229" s="17">
        <f t="shared" si="16"/>
        <v>21</v>
      </c>
      <c r="H229" s="18">
        <f t="shared" si="17"/>
        <v>1</v>
      </c>
      <c r="I229" s="19">
        <f t="shared" si="18"/>
        <v>1</v>
      </c>
      <c r="J229" s="20">
        <f>IF(I229&gt;=15,(SUM(LARGE(K229:AE229,{1;2;3;4;5;6;7;8;9;10;11;12;13;14;15}))+AF229),SUM(K229:AF229))</f>
        <v>20</v>
      </c>
      <c r="K229" s="121"/>
      <c r="L229" s="121"/>
      <c r="M229" s="121"/>
      <c r="N229" s="121"/>
      <c r="O229" s="121">
        <v>20</v>
      </c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33">
        <f t="shared" si="19"/>
        <v>0</v>
      </c>
    </row>
    <row r="230" spans="1:33" ht="12.75">
      <c r="A230" s="9" t="s">
        <v>119</v>
      </c>
      <c r="B230" s="8">
        <f>IF(ISBLANK(E230),"",LOOKUP(IF(2000+E230&gt;$G$1,1900+E230,2000+E230),Tabelle2!H:H,Tabelle2!J:J))</f>
        <v>45</v>
      </c>
      <c r="C230" s="24">
        <f t="shared" si="15"/>
        <v>20</v>
      </c>
      <c r="D230" s="123" t="s">
        <v>128</v>
      </c>
      <c r="E230" s="124">
        <v>66</v>
      </c>
      <c r="F230" s="23" t="s">
        <v>147</v>
      </c>
      <c r="G230" s="17">
        <f t="shared" si="16"/>
        <v>19</v>
      </c>
      <c r="H230" s="18">
        <f t="shared" si="17"/>
        <v>1</v>
      </c>
      <c r="I230" s="19">
        <f t="shared" si="18"/>
        <v>1</v>
      </c>
      <c r="J230" s="20">
        <f>IF(I230&gt;=15,(SUM(LARGE(K230:AE230,{1;2;3;4;5;6;7;8;9;10;11;12;13;14;15}))+AF230),SUM(K230:AF230))</f>
        <v>18</v>
      </c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>
        <v>18</v>
      </c>
      <c r="AD230" s="119"/>
      <c r="AE230" s="119"/>
      <c r="AF230" s="121"/>
      <c r="AG230" s="33">
        <f t="shared" si="19"/>
        <v>0</v>
      </c>
    </row>
    <row r="231" spans="1:33" ht="12.75">
      <c r="A231" s="9" t="s">
        <v>119</v>
      </c>
      <c r="B231" s="8">
        <f>IF(ISBLANK(E231),"",LOOKUP(IF(2000+E231&gt;$G$1,1900+E231,2000+E231),Tabelle2!H:H,Tabelle2!J:J))</f>
        <v>45</v>
      </c>
      <c r="C231" s="24">
        <f t="shared" si="15"/>
        <v>21</v>
      </c>
      <c r="D231" s="123" t="s">
        <v>394</v>
      </c>
      <c r="E231" s="124">
        <v>67</v>
      </c>
      <c r="F231" s="23" t="s">
        <v>395</v>
      </c>
      <c r="G231" s="17">
        <f t="shared" si="16"/>
        <v>16</v>
      </c>
      <c r="H231" s="18">
        <f t="shared" si="17"/>
        <v>1</v>
      </c>
      <c r="I231" s="19">
        <f t="shared" si="18"/>
        <v>1</v>
      </c>
      <c r="J231" s="20">
        <f>IF(I231&gt;=15,(SUM(LARGE(K231:AE231,{1;2;3;4;5;6;7;8;9;10;11;12;13;14;15}))+AF231),SUM(K231:AF231))</f>
        <v>15</v>
      </c>
      <c r="K231" s="121"/>
      <c r="L231" s="121"/>
      <c r="M231" s="121"/>
      <c r="N231" s="121"/>
      <c r="O231" s="121"/>
      <c r="P231" s="121"/>
      <c r="Q231" s="121">
        <v>15</v>
      </c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33">
        <f t="shared" si="19"/>
        <v>0</v>
      </c>
    </row>
    <row r="232" spans="1:33" ht="12.75">
      <c r="A232" s="9" t="s">
        <v>119</v>
      </c>
      <c r="B232" s="8">
        <f>IF(ISBLANK(E232),"",LOOKUP(IF(2000+E232&gt;$G$1,1900+E232,2000+E232),Tabelle2!H:H,Tabelle2!J:J))</f>
        <v>45</v>
      </c>
      <c r="C232" s="24">
        <f t="shared" si="15"/>
        <v>21</v>
      </c>
      <c r="D232" s="123" t="s">
        <v>307</v>
      </c>
      <c r="E232" s="124">
        <v>66</v>
      </c>
      <c r="F232" s="23" t="s">
        <v>308</v>
      </c>
      <c r="G232" s="17">
        <f t="shared" si="16"/>
        <v>16</v>
      </c>
      <c r="H232" s="18">
        <f t="shared" si="17"/>
        <v>1</v>
      </c>
      <c r="I232" s="19">
        <f t="shared" si="18"/>
        <v>1</v>
      </c>
      <c r="J232" s="20">
        <f>IF(I232&gt;=15,(SUM(LARGE(K232:AE232,{1;2;3;4;5;6;7;8;9;10;11;12;13;14;15}))+AF232),SUM(K232:AF232))</f>
        <v>15</v>
      </c>
      <c r="K232" s="121"/>
      <c r="L232" s="121"/>
      <c r="M232" s="121"/>
      <c r="N232" s="121"/>
      <c r="O232" s="121"/>
      <c r="P232" s="121"/>
      <c r="Q232" s="121"/>
      <c r="R232" s="121">
        <v>15</v>
      </c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33">
        <f t="shared" si="19"/>
        <v>0</v>
      </c>
    </row>
    <row r="233" spans="1:33" ht="12.75">
      <c r="A233" s="9" t="s">
        <v>119</v>
      </c>
      <c r="B233" s="8">
        <f>IF(ISBLANK(E233),"",LOOKUP(IF(2000+E233&gt;$G$1,1900+E233,2000+E233),Tabelle2!H:H,Tabelle2!J:J))</f>
        <v>45</v>
      </c>
      <c r="C233" s="24">
        <f t="shared" si="15"/>
      </c>
      <c r="D233" s="123" t="s">
        <v>46</v>
      </c>
      <c r="E233" s="124">
        <v>67</v>
      </c>
      <c r="F233" s="23" t="s">
        <v>147</v>
      </c>
      <c r="G233" s="17">
        <f t="shared" si="16"/>
        <v>0</v>
      </c>
      <c r="H233" s="18">
        <f t="shared" si="17"/>
        <v>0</v>
      </c>
      <c r="I233" s="19">
        <f t="shared" si="18"/>
        <v>0</v>
      </c>
      <c r="J233" s="20">
        <f>IF(I233&gt;=15,(SUM(LARGE(K233:AE233,{1;2;3;4;5;6;7;8;9;10;11;12;13;14;15}))+AF233),SUM(K233:AF233))</f>
        <v>0</v>
      </c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33">
        <f t="shared" si="19"/>
        <v>0</v>
      </c>
    </row>
    <row r="234" spans="1:33" ht="12.75">
      <c r="A234" s="9" t="s">
        <v>119</v>
      </c>
      <c r="B234" s="8">
        <f>IF(ISBLANK(E234),"",LOOKUP(IF(2000+E234&gt;$G$1,1900+E234,2000+E234),Tabelle2!H:H,Tabelle2!J:J))</f>
        <v>45</v>
      </c>
      <c r="C234" s="24">
        <f t="shared" si="15"/>
      </c>
      <c r="D234" s="123" t="s">
        <v>160</v>
      </c>
      <c r="E234" s="124">
        <v>66</v>
      </c>
      <c r="F234" s="128" t="s">
        <v>21</v>
      </c>
      <c r="G234" s="17">
        <f t="shared" si="16"/>
        <v>0</v>
      </c>
      <c r="H234" s="18">
        <f t="shared" si="17"/>
        <v>0</v>
      </c>
      <c r="I234" s="19">
        <f t="shared" si="18"/>
        <v>0</v>
      </c>
      <c r="J234" s="20">
        <f>IF(I234&gt;=15,(SUM(LARGE(K234:AE234,{1;2;3;4;5;6;7;8;9;10;11;12;13;14;15}))+AF234),SUM(K234:AF234))</f>
        <v>0</v>
      </c>
      <c r="K234" s="129"/>
      <c r="L234" s="127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33">
        <f t="shared" si="19"/>
        <v>0</v>
      </c>
    </row>
    <row r="235" spans="1:33" ht="12.75">
      <c r="A235" s="9" t="s">
        <v>119</v>
      </c>
      <c r="B235" s="8">
        <f>IF(ISBLANK(E235),"",LOOKUP(IF(2000+E235&gt;$G$1,1900+E235,2000+E235),Tabelle2!H:H,Tabelle2!J:J))</f>
        <v>45</v>
      </c>
      <c r="C235" s="24">
        <f t="shared" si="15"/>
      </c>
      <c r="D235" s="123" t="s">
        <v>353</v>
      </c>
      <c r="E235" s="124">
        <v>67</v>
      </c>
      <c r="F235" s="23" t="s">
        <v>62</v>
      </c>
      <c r="G235" s="17">
        <f t="shared" si="16"/>
        <v>0</v>
      </c>
      <c r="H235" s="18">
        <f t="shared" si="17"/>
        <v>0</v>
      </c>
      <c r="I235" s="19">
        <f t="shared" si="18"/>
        <v>0</v>
      </c>
      <c r="J235" s="20">
        <f>IF(I235&gt;=15,(SUM(LARGE(K235:AE235,{1;2;3;4;5;6;7;8;9;10;11;12;13;14;15}))+AF235),SUM(K235:AF235))</f>
        <v>0</v>
      </c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33">
        <f t="shared" si="19"/>
        <v>0</v>
      </c>
    </row>
    <row r="236" spans="1:33" ht="12.75">
      <c r="A236" s="9" t="s">
        <v>119</v>
      </c>
      <c r="B236" s="8">
        <f>IF(ISBLANK(E236),"",LOOKUP(IF(2000+E236&gt;$G$1,1900+E236,2000+E236),Tabelle2!H:H,Tabelle2!J:J))</f>
        <v>45</v>
      </c>
      <c r="C236" s="24">
        <f t="shared" si="15"/>
      </c>
      <c r="D236" s="123" t="s">
        <v>328</v>
      </c>
      <c r="E236" s="124">
        <v>66</v>
      </c>
      <c r="F236" s="23" t="s">
        <v>25</v>
      </c>
      <c r="G236" s="17">
        <f t="shared" si="16"/>
        <v>0</v>
      </c>
      <c r="H236" s="18">
        <f t="shared" si="17"/>
        <v>0</v>
      </c>
      <c r="I236" s="19">
        <f t="shared" si="18"/>
        <v>0</v>
      </c>
      <c r="J236" s="20">
        <f>IF(I236&gt;=15,(SUM(LARGE(K236:AE236,{1;2;3;4;5;6;7;8;9;10;11;12;13;14;15}))+AF236),SUM(K236:AF236))</f>
        <v>0</v>
      </c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33">
        <f t="shared" si="19"/>
        <v>0</v>
      </c>
    </row>
    <row r="237" spans="1:33" ht="12.75">
      <c r="A237" s="9" t="s">
        <v>119</v>
      </c>
      <c r="B237" s="8">
        <f>IF(ISBLANK(E237),"",LOOKUP(IF(2000+E237&gt;$G$1,1900+E237,2000+E237),Tabelle2!H:H,Tabelle2!J:J))</f>
        <v>45</v>
      </c>
      <c r="C237" s="24">
        <f t="shared" si="15"/>
      </c>
      <c r="D237" s="123" t="s">
        <v>152</v>
      </c>
      <c r="E237" s="124">
        <v>67</v>
      </c>
      <c r="F237" s="23" t="s">
        <v>147</v>
      </c>
      <c r="G237" s="17">
        <f t="shared" si="16"/>
        <v>0</v>
      </c>
      <c r="H237" s="18">
        <f t="shared" si="17"/>
        <v>0</v>
      </c>
      <c r="I237" s="19">
        <f t="shared" si="18"/>
        <v>0</v>
      </c>
      <c r="J237" s="20">
        <f>IF(I237&gt;=15,(SUM(LARGE(K237:AE237,{1;2;3;4;5;6;7;8;9;10;11;12;13;14;15}))+AF237),SUM(K237:AF237))</f>
        <v>0</v>
      </c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33">
        <f t="shared" si="19"/>
        <v>0</v>
      </c>
    </row>
    <row r="238" spans="1:33" ht="12.75">
      <c r="A238" s="9" t="s">
        <v>119</v>
      </c>
      <c r="B238" s="8">
        <f>IF(ISBLANK(E238),"",LOOKUP(IF(2000+E238&gt;$G$1,1900+E238,2000+E238),Tabelle2!H:H,Tabelle2!J:J))</f>
        <v>45</v>
      </c>
      <c r="C238" s="24">
        <f t="shared" si="15"/>
      </c>
      <c r="D238" s="123" t="s">
        <v>282</v>
      </c>
      <c r="E238" s="124">
        <v>68</v>
      </c>
      <c r="F238" s="23" t="s">
        <v>22</v>
      </c>
      <c r="G238" s="17">
        <f t="shared" si="16"/>
        <v>0</v>
      </c>
      <c r="H238" s="18">
        <f t="shared" si="17"/>
        <v>0</v>
      </c>
      <c r="I238" s="19">
        <f t="shared" si="18"/>
        <v>0</v>
      </c>
      <c r="J238" s="20">
        <f>IF(I238&gt;=15,(SUM(LARGE(K238:AE238,{1;2;3;4;5;6;7;8;9;10;11;12;13;14;15}))+AF238),SUM(K238:AF238))</f>
        <v>0</v>
      </c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33">
        <f t="shared" si="19"/>
        <v>0</v>
      </c>
    </row>
    <row r="239" spans="1:33" ht="12.75">
      <c r="A239" s="9" t="s">
        <v>119</v>
      </c>
      <c r="B239" s="8">
        <f>IF(ISBLANK(E239),"",LOOKUP(IF(2000+E239&gt;$G$1,1900+E239,2000+E239),Tabelle2!H:H,Tabelle2!J:J))</f>
        <v>40</v>
      </c>
      <c r="C239" s="24">
        <f t="shared" si="15"/>
        <v>1</v>
      </c>
      <c r="D239" s="123" t="s">
        <v>125</v>
      </c>
      <c r="E239" s="124">
        <v>70</v>
      </c>
      <c r="F239" s="23" t="s">
        <v>146</v>
      </c>
      <c r="G239" s="17">
        <f t="shared" si="16"/>
        <v>364</v>
      </c>
      <c r="H239" s="18">
        <f t="shared" si="17"/>
        <v>16</v>
      </c>
      <c r="I239" s="19">
        <f t="shared" si="18"/>
        <v>15</v>
      </c>
      <c r="J239" s="20">
        <f>IF(I239&gt;=15,(SUM(LARGE(K239:AE239,{1;2;3;4;5;6;7;8;9;10;11;12;13;14;15}))+AF239),SUM(K239:AF239))</f>
        <v>348</v>
      </c>
      <c r="K239" s="119">
        <v>22</v>
      </c>
      <c r="L239" s="119">
        <v>25</v>
      </c>
      <c r="M239" s="119">
        <v>23</v>
      </c>
      <c r="N239" s="119"/>
      <c r="O239" s="119">
        <v>23</v>
      </c>
      <c r="P239" s="119">
        <v>25</v>
      </c>
      <c r="Q239" s="119">
        <v>20</v>
      </c>
      <c r="R239" s="131">
        <v>15</v>
      </c>
      <c r="S239" s="119">
        <v>25</v>
      </c>
      <c r="T239" s="119">
        <v>22</v>
      </c>
      <c r="U239" s="119">
        <v>25</v>
      </c>
      <c r="V239" s="119">
        <v>22</v>
      </c>
      <c r="W239" s="119"/>
      <c r="X239" s="119">
        <v>25</v>
      </c>
      <c r="Y239" s="119">
        <v>23</v>
      </c>
      <c r="Z239" s="119">
        <v>23</v>
      </c>
      <c r="AA239" s="119">
        <v>20</v>
      </c>
      <c r="AB239" s="119">
        <v>20</v>
      </c>
      <c r="AC239" s="119"/>
      <c r="AD239" s="119"/>
      <c r="AE239" s="119"/>
      <c r="AF239" s="121">
        <v>5</v>
      </c>
      <c r="AG239" s="33">
        <f t="shared" si="19"/>
        <v>1</v>
      </c>
    </row>
    <row r="240" spans="1:33" ht="12.75">
      <c r="A240" s="9" t="s">
        <v>119</v>
      </c>
      <c r="B240" s="8">
        <f>IF(ISBLANK(E240),"",LOOKUP(IF(2000+E240&gt;$G$1,1900+E240,2000+E240),Tabelle2!H:H,Tabelle2!J:J))</f>
        <v>40</v>
      </c>
      <c r="C240" s="24">
        <f t="shared" si="15"/>
        <v>2</v>
      </c>
      <c r="D240" s="123" t="s">
        <v>363</v>
      </c>
      <c r="E240" s="124">
        <v>70</v>
      </c>
      <c r="F240" s="23" t="s">
        <v>364</v>
      </c>
      <c r="G240" s="17">
        <f t="shared" si="16"/>
        <v>359</v>
      </c>
      <c r="H240" s="18">
        <f t="shared" si="17"/>
        <v>17</v>
      </c>
      <c r="I240" s="19">
        <f t="shared" si="18"/>
        <v>15</v>
      </c>
      <c r="J240" s="20">
        <f>IF(I240&gt;=15,(SUM(LARGE(K240:AE240,{1;2;3;4;5;6;7;8;9;10;11;12;13;14;15}))+AF240),SUM(K240:AF240))</f>
        <v>342</v>
      </c>
      <c r="K240" s="131">
        <v>20</v>
      </c>
      <c r="L240" s="119">
        <v>20</v>
      </c>
      <c r="M240" s="119">
        <v>20</v>
      </c>
      <c r="N240" s="119">
        <v>25</v>
      </c>
      <c r="O240" s="119"/>
      <c r="P240" s="119">
        <v>22</v>
      </c>
      <c r="Q240" s="119">
        <v>22</v>
      </c>
      <c r="R240" s="131">
        <v>18</v>
      </c>
      <c r="S240" s="119">
        <v>23</v>
      </c>
      <c r="T240" s="119">
        <v>23</v>
      </c>
      <c r="U240" s="119">
        <v>21</v>
      </c>
      <c r="V240" s="119">
        <v>25</v>
      </c>
      <c r="W240" s="119">
        <v>23</v>
      </c>
      <c r="X240" s="119">
        <v>23</v>
      </c>
      <c r="Y240" s="119">
        <v>22</v>
      </c>
      <c r="Z240" s="119">
        <v>25</v>
      </c>
      <c r="AA240" s="119">
        <v>20</v>
      </c>
      <c r="AB240" s="119"/>
      <c r="AC240" s="119">
        <v>23</v>
      </c>
      <c r="AD240" s="119"/>
      <c r="AE240" s="119"/>
      <c r="AF240" s="121">
        <v>5</v>
      </c>
      <c r="AG240" s="33">
        <f t="shared" si="19"/>
        <v>2</v>
      </c>
    </row>
    <row r="241" spans="1:33" ht="12.75">
      <c r="A241" s="9" t="s">
        <v>119</v>
      </c>
      <c r="B241" s="8">
        <f>IF(ISBLANK(E241),"",LOOKUP(IF(2000+E241&gt;$G$1,1900+E241,2000+E241),Tabelle2!H:H,Tabelle2!J:J))</f>
        <v>40</v>
      </c>
      <c r="C241" s="24">
        <f t="shared" si="15"/>
        <v>3</v>
      </c>
      <c r="D241" s="123" t="s">
        <v>117</v>
      </c>
      <c r="E241" s="124">
        <v>72</v>
      </c>
      <c r="F241" s="23" t="s">
        <v>242</v>
      </c>
      <c r="G241" s="17">
        <f t="shared" si="16"/>
        <v>342</v>
      </c>
      <c r="H241" s="18">
        <f t="shared" si="17"/>
        <v>16</v>
      </c>
      <c r="I241" s="19">
        <f t="shared" si="18"/>
        <v>15</v>
      </c>
      <c r="J241" s="20">
        <f>IF(I241&gt;=15,(SUM(LARGE(K241:AE241,{1;2;3;4;5;6;7;8;9;10;11;12;13;14;15}))+AF241),SUM(K241:AF241))</f>
        <v>326</v>
      </c>
      <c r="K241" s="126">
        <v>21</v>
      </c>
      <c r="L241" s="126">
        <v>23</v>
      </c>
      <c r="M241" s="119">
        <v>22</v>
      </c>
      <c r="N241" s="119">
        <v>23</v>
      </c>
      <c r="O241" s="119">
        <v>22</v>
      </c>
      <c r="P241" s="119">
        <v>23</v>
      </c>
      <c r="Q241" s="119">
        <v>21</v>
      </c>
      <c r="R241" s="131">
        <v>17</v>
      </c>
      <c r="S241" s="119"/>
      <c r="T241" s="119">
        <v>25</v>
      </c>
      <c r="U241" s="119">
        <v>23</v>
      </c>
      <c r="V241" s="119">
        <v>23</v>
      </c>
      <c r="W241" s="119"/>
      <c r="X241" s="119">
        <v>20</v>
      </c>
      <c r="Y241" s="119">
        <v>19</v>
      </c>
      <c r="Z241" s="119">
        <v>18</v>
      </c>
      <c r="AA241" s="119"/>
      <c r="AB241" s="119">
        <v>25</v>
      </c>
      <c r="AC241" s="119">
        <v>18</v>
      </c>
      <c r="AD241" s="119"/>
      <c r="AE241" s="119"/>
      <c r="AF241" s="121"/>
      <c r="AG241" s="33">
        <f t="shared" si="19"/>
        <v>1</v>
      </c>
    </row>
    <row r="242" spans="1:33" ht="12.75">
      <c r="A242" s="10" t="s">
        <v>119</v>
      </c>
      <c r="B242" s="8">
        <f>IF(ISBLANK(E242),"",LOOKUP(IF(2000+E242&gt;$G$1,1900+E242,2000+E242),Tabelle2!H:H,Tabelle2!J:J))</f>
        <v>40</v>
      </c>
      <c r="C242" s="24">
        <f t="shared" si="15"/>
        <v>4</v>
      </c>
      <c r="D242" s="123" t="s">
        <v>237</v>
      </c>
      <c r="E242" s="124">
        <v>72</v>
      </c>
      <c r="F242" s="23" t="s">
        <v>21</v>
      </c>
      <c r="G242" s="17">
        <f t="shared" si="16"/>
        <v>308</v>
      </c>
      <c r="H242" s="18">
        <f t="shared" si="17"/>
        <v>14</v>
      </c>
      <c r="I242" s="19">
        <f t="shared" si="18"/>
        <v>14</v>
      </c>
      <c r="J242" s="20">
        <f>IF(I242&gt;=15,(SUM(LARGE(K242:AE242,{1;2;3;4;5;6;7;8;9;10;11;12;13;14;15}))+AF242),SUM(K242:AF242))</f>
        <v>294</v>
      </c>
      <c r="K242" s="119"/>
      <c r="L242" s="119">
        <v>22</v>
      </c>
      <c r="M242" s="119">
        <v>19</v>
      </c>
      <c r="N242" s="119">
        <v>22</v>
      </c>
      <c r="O242" s="119">
        <v>21</v>
      </c>
      <c r="P242" s="119">
        <v>21</v>
      </c>
      <c r="Q242" s="119">
        <v>23</v>
      </c>
      <c r="R242" s="119"/>
      <c r="S242" s="119">
        <v>22</v>
      </c>
      <c r="T242" s="119">
        <v>20</v>
      </c>
      <c r="U242" s="119">
        <v>22</v>
      </c>
      <c r="V242" s="119"/>
      <c r="W242" s="119"/>
      <c r="X242" s="119">
        <v>21</v>
      </c>
      <c r="Y242" s="119">
        <v>20</v>
      </c>
      <c r="Z242" s="119">
        <v>17</v>
      </c>
      <c r="AA242" s="119"/>
      <c r="AB242" s="119">
        <v>23</v>
      </c>
      <c r="AC242" s="119">
        <v>21</v>
      </c>
      <c r="AD242" s="119"/>
      <c r="AE242" s="119"/>
      <c r="AF242" s="121"/>
      <c r="AG242" s="33">
        <f t="shared" si="19"/>
        <v>0</v>
      </c>
    </row>
    <row r="243" spans="1:33" ht="12.75">
      <c r="A243" s="10" t="s">
        <v>119</v>
      </c>
      <c r="B243" s="8">
        <f>IF(ISBLANK(E243),"",LOOKUP(IF(2000+E243&gt;$G$1,1900+E243,2000+E243),Tabelle2!H:H,Tabelle2!J:J))</f>
        <v>40</v>
      </c>
      <c r="C243" s="24">
        <f t="shared" si="15"/>
        <v>5</v>
      </c>
      <c r="D243" s="123" t="s">
        <v>90</v>
      </c>
      <c r="E243" s="124">
        <v>71</v>
      </c>
      <c r="F243" s="23" t="s">
        <v>22</v>
      </c>
      <c r="G243" s="17">
        <f t="shared" si="16"/>
        <v>253</v>
      </c>
      <c r="H243" s="18">
        <f t="shared" si="17"/>
        <v>13</v>
      </c>
      <c r="I243" s="19">
        <f t="shared" si="18"/>
        <v>13</v>
      </c>
      <c r="J243" s="20">
        <f>IF(I243&gt;=15,(SUM(LARGE(K243:AE243,{1;2;3;4;5;6;7;8;9;10;11;12;13;14;15}))+AF243),SUM(K243:AF243))</f>
        <v>240</v>
      </c>
      <c r="K243" s="119">
        <v>18</v>
      </c>
      <c r="L243" s="119">
        <v>18</v>
      </c>
      <c r="M243" s="119">
        <v>18</v>
      </c>
      <c r="N243" s="119"/>
      <c r="O243" s="119">
        <v>18</v>
      </c>
      <c r="P243" s="119"/>
      <c r="Q243" s="119">
        <v>18</v>
      </c>
      <c r="R243" s="119">
        <v>16</v>
      </c>
      <c r="S243" s="119"/>
      <c r="T243" s="119">
        <v>19</v>
      </c>
      <c r="U243" s="119">
        <v>20</v>
      </c>
      <c r="V243" s="119"/>
      <c r="W243" s="119">
        <v>20</v>
      </c>
      <c r="X243" s="119">
        <v>20</v>
      </c>
      <c r="Y243" s="119">
        <v>17</v>
      </c>
      <c r="Z243" s="119"/>
      <c r="AA243" s="119">
        <v>18</v>
      </c>
      <c r="AB243" s="119"/>
      <c r="AC243" s="119">
        <v>20</v>
      </c>
      <c r="AD243" s="119"/>
      <c r="AE243" s="119"/>
      <c r="AF243" s="121"/>
      <c r="AG243" s="33">
        <f t="shared" si="19"/>
        <v>0</v>
      </c>
    </row>
    <row r="244" spans="1:33" ht="12.75">
      <c r="A244" s="10" t="s">
        <v>119</v>
      </c>
      <c r="B244" s="8">
        <f>IF(ISBLANK(E244),"",LOOKUP(IF(2000+E244&gt;$G$1,1900+E244,2000+E244),Tabelle2!H:H,Tabelle2!J:J))</f>
        <v>40</v>
      </c>
      <c r="C244" s="24">
        <f t="shared" si="15"/>
        <v>6</v>
      </c>
      <c r="D244" s="123" t="s">
        <v>41</v>
      </c>
      <c r="E244" s="124">
        <v>73</v>
      </c>
      <c r="F244" s="23" t="s">
        <v>34</v>
      </c>
      <c r="G244" s="17">
        <f t="shared" si="16"/>
        <v>207</v>
      </c>
      <c r="H244" s="18">
        <f t="shared" si="17"/>
        <v>10</v>
      </c>
      <c r="I244" s="19">
        <f t="shared" si="18"/>
        <v>10</v>
      </c>
      <c r="J244" s="20">
        <f>IF(I244&gt;=15,(SUM(LARGE(K244:AE244,{1;2;3;4;5;6;7;8;9;10;11;12;13;14;15}))+AF244),SUM(K244:AF244))</f>
        <v>197</v>
      </c>
      <c r="K244" s="119">
        <v>20</v>
      </c>
      <c r="L244" s="119"/>
      <c r="M244" s="119">
        <v>21</v>
      </c>
      <c r="N244" s="119"/>
      <c r="O244" s="119">
        <v>19</v>
      </c>
      <c r="P244" s="119">
        <v>17</v>
      </c>
      <c r="Q244" s="119"/>
      <c r="R244" s="119">
        <v>22</v>
      </c>
      <c r="S244" s="119">
        <v>21</v>
      </c>
      <c r="T244" s="119">
        <v>21</v>
      </c>
      <c r="U244" s="119"/>
      <c r="V244" s="119"/>
      <c r="W244" s="119"/>
      <c r="X244" s="119"/>
      <c r="Y244" s="119">
        <v>20</v>
      </c>
      <c r="Z244" s="119"/>
      <c r="AA244" s="119">
        <v>19</v>
      </c>
      <c r="AB244" s="119"/>
      <c r="AC244" s="119">
        <v>17</v>
      </c>
      <c r="AD244" s="119"/>
      <c r="AE244" s="119"/>
      <c r="AF244" s="121"/>
      <c r="AG244" s="33">
        <f t="shared" si="19"/>
        <v>0</v>
      </c>
    </row>
    <row r="245" spans="1:33" ht="12.75">
      <c r="A245" s="10" t="s">
        <v>119</v>
      </c>
      <c r="B245" s="8">
        <f>IF(ISBLANK(E245),"",LOOKUP(IF(2000+E245&gt;$G$1,1900+E245,2000+E245),Tabelle2!H:H,Tabelle2!J:J))</f>
        <v>40</v>
      </c>
      <c r="C245" s="24">
        <f t="shared" si="15"/>
        <v>7</v>
      </c>
      <c r="D245" s="123" t="s">
        <v>145</v>
      </c>
      <c r="E245" s="124">
        <v>70</v>
      </c>
      <c r="F245" s="23" t="s">
        <v>146</v>
      </c>
      <c r="G245" s="17">
        <f t="shared" si="16"/>
        <v>165</v>
      </c>
      <c r="H245" s="18">
        <f t="shared" si="17"/>
        <v>8</v>
      </c>
      <c r="I245" s="19">
        <f t="shared" si="18"/>
        <v>8</v>
      </c>
      <c r="J245" s="20">
        <f>IF(I245&gt;=15,(SUM(LARGE(K245:AE245,{1;2;3;4;5;6;7;8;9;10;11;12;13;14;15}))+AF245),SUM(K245:AF245))</f>
        <v>157</v>
      </c>
      <c r="K245" s="119">
        <v>19</v>
      </c>
      <c r="L245" s="119">
        <v>21</v>
      </c>
      <c r="M245" s="119">
        <v>20</v>
      </c>
      <c r="N245" s="119"/>
      <c r="O245" s="119">
        <v>20</v>
      </c>
      <c r="P245" s="119"/>
      <c r="Q245" s="119"/>
      <c r="R245" s="119">
        <v>21</v>
      </c>
      <c r="S245" s="119">
        <v>20</v>
      </c>
      <c r="T245" s="119"/>
      <c r="U245" s="119"/>
      <c r="V245" s="119"/>
      <c r="W245" s="119"/>
      <c r="X245" s="119"/>
      <c r="Y245" s="119">
        <v>18</v>
      </c>
      <c r="Z245" s="119"/>
      <c r="AA245" s="119">
        <v>18</v>
      </c>
      <c r="AB245" s="119"/>
      <c r="AC245" s="119"/>
      <c r="AD245" s="119"/>
      <c r="AE245" s="119"/>
      <c r="AF245" s="121"/>
      <c r="AG245" s="33">
        <f t="shared" si="19"/>
        <v>0</v>
      </c>
    </row>
    <row r="246" spans="1:33" ht="12.75">
      <c r="A246" s="10" t="s">
        <v>119</v>
      </c>
      <c r="B246" s="8">
        <f>IF(ISBLANK(E246),"",LOOKUP(IF(2000+E246&gt;$G$1,1900+E246,2000+E246),Tabelle2!H:H,Tabelle2!J:J))</f>
        <v>40</v>
      </c>
      <c r="C246" s="24">
        <f t="shared" si="15"/>
        <v>8</v>
      </c>
      <c r="D246" s="123" t="s">
        <v>422</v>
      </c>
      <c r="E246" s="124">
        <v>74</v>
      </c>
      <c r="F246" s="23" t="s">
        <v>124</v>
      </c>
      <c r="G246" s="17">
        <f t="shared" si="16"/>
        <v>156</v>
      </c>
      <c r="H246" s="18">
        <f t="shared" si="17"/>
        <v>6</v>
      </c>
      <c r="I246" s="19">
        <f t="shared" si="18"/>
        <v>6</v>
      </c>
      <c r="J246" s="20">
        <f>IF(I246&gt;=15,(SUM(LARGE(K246:AE246,{1;2;3;4;5;6;7;8;9;10;11;12;13;14;15}))+AF246),SUM(K246:AF246))</f>
        <v>150</v>
      </c>
      <c r="K246" s="119">
        <v>25</v>
      </c>
      <c r="L246" s="119"/>
      <c r="M246" s="119"/>
      <c r="N246" s="119"/>
      <c r="O246" s="119">
        <v>25</v>
      </c>
      <c r="P246" s="119"/>
      <c r="Q246" s="119">
        <v>25</v>
      </c>
      <c r="R246" s="119">
        <v>25</v>
      </c>
      <c r="S246" s="119"/>
      <c r="T246" s="119"/>
      <c r="U246" s="119"/>
      <c r="V246" s="119"/>
      <c r="W246" s="119"/>
      <c r="X246" s="119"/>
      <c r="Y246" s="119">
        <v>25</v>
      </c>
      <c r="Z246" s="119"/>
      <c r="AA246" s="119">
        <v>25</v>
      </c>
      <c r="AB246" s="119"/>
      <c r="AC246" s="119"/>
      <c r="AD246" s="119"/>
      <c r="AE246" s="119"/>
      <c r="AF246" s="121"/>
      <c r="AG246" s="33">
        <f t="shared" si="19"/>
        <v>0</v>
      </c>
    </row>
    <row r="247" spans="1:33" ht="12.75">
      <c r="A247" s="10" t="s">
        <v>119</v>
      </c>
      <c r="B247" s="8">
        <f>IF(ISBLANK(E247),"",LOOKUP(IF(2000+E247&gt;$G$1,1900+E247,2000+E247),Tabelle2!H:H,Tabelle2!J:J))</f>
        <v>40</v>
      </c>
      <c r="C247" s="24">
        <f t="shared" si="15"/>
        <v>9</v>
      </c>
      <c r="D247" s="123" t="s">
        <v>372</v>
      </c>
      <c r="E247" s="124">
        <v>74</v>
      </c>
      <c r="F247" s="23" t="s">
        <v>305</v>
      </c>
      <c r="G247" s="17">
        <f t="shared" si="16"/>
        <v>117</v>
      </c>
      <c r="H247" s="18">
        <f t="shared" si="17"/>
        <v>6</v>
      </c>
      <c r="I247" s="19">
        <f t="shared" si="18"/>
        <v>6</v>
      </c>
      <c r="J247" s="20">
        <f>IF(I247&gt;=15,(SUM(LARGE(K247:AE247,{1;2;3;4;5;6;7;8;9;10;11;12;13;14;15}))+AF247),SUM(K247:AF247))</f>
        <v>111</v>
      </c>
      <c r="K247" s="119"/>
      <c r="L247" s="119">
        <v>15</v>
      </c>
      <c r="M247" s="119"/>
      <c r="N247" s="119"/>
      <c r="O247" s="119"/>
      <c r="P247" s="119">
        <v>18</v>
      </c>
      <c r="Q247" s="119"/>
      <c r="R247" s="119"/>
      <c r="S247" s="119"/>
      <c r="T247" s="119"/>
      <c r="U247" s="119"/>
      <c r="V247" s="119"/>
      <c r="W247" s="119"/>
      <c r="X247" s="119">
        <v>22</v>
      </c>
      <c r="Y247" s="119">
        <v>21</v>
      </c>
      <c r="Z247" s="119"/>
      <c r="AA247" s="119">
        <v>13</v>
      </c>
      <c r="AB247" s="119"/>
      <c r="AC247" s="119">
        <v>22</v>
      </c>
      <c r="AD247" s="119"/>
      <c r="AE247" s="119"/>
      <c r="AF247" s="121"/>
      <c r="AG247" s="33">
        <f t="shared" si="19"/>
        <v>0</v>
      </c>
    </row>
    <row r="248" spans="1:33" ht="12.75">
      <c r="A248" s="10" t="s">
        <v>119</v>
      </c>
      <c r="B248" s="8">
        <f>IF(ISBLANK(E248),"",LOOKUP(IF(2000+E248&gt;$G$1,1900+E248,2000+E248),Tabelle2!H:H,Tabelle2!J:J))</f>
        <v>40</v>
      </c>
      <c r="C248" s="24">
        <f t="shared" si="15"/>
        <v>10</v>
      </c>
      <c r="D248" s="123" t="s">
        <v>42</v>
      </c>
      <c r="E248" s="124">
        <v>72</v>
      </c>
      <c r="F248" s="23" t="s">
        <v>43</v>
      </c>
      <c r="G248" s="17">
        <f t="shared" si="16"/>
        <v>84</v>
      </c>
      <c r="H248" s="18">
        <f t="shared" si="17"/>
        <v>4</v>
      </c>
      <c r="I248" s="19">
        <f t="shared" si="18"/>
        <v>4</v>
      </c>
      <c r="J248" s="20">
        <f>IF(I248&gt;=15,(SUM(LARGE(K248:AE248,{1;2;3;4;5;6;7;8;9;10;11;12;13;14;15}))+AF248),SUM(K248:AF248))</f>
        <v>80</v>
      </c>
      <c r="K248" s="119"/>
      <c r="L248" s="119"/>
      <c r="M248" s="119"/>
      <c r="N248" s="119"/>
      <c r="O248" s="119"/>
      <c r="P248" s="119"/>
      <c r="Q248" s="119"/>
      <c r="R248" s="119">
        <v>20</v>
      </c>
      <c r="S248" s="119"/>
      <c r="T248" s="119"/>
      <c r="U248" s="119"/>
      <c r="V248" s="119"/>
      <c r="W248" s="119"/>
      <c r="X248" s="119"/>
      <c r="Y248" s="119"/>
      <c r="Z248" s="119">
        <v>20</v>
      </c>
      <c r="AA248" s="119">
        <v>15</v>
      </c>
      <c r="AB248" s="119"/>
      <c r="AC248" s="119">
        <v>25</v>
      </c>
      <c r="AD248" s="119"/>
      <c r="AE248" s="119"/>
      <c r="AF248" s="121"/>
      <c r="AG248" s="33">
        <f t="shared" si="19"/>
        <v>0</v>
      </c>
    </row>
    <row r="249" spans="1:33" ht="12.75">
      <c r="A249" s="10" t="s">
        <v>119</v>
      </c>
      <c r="B249" s="8">
        <f>IF(ISBLANK(E249),"",LOOKUP(IF(2000+E249&gt;$G$1,1900+E249,2000+E249),Tabelle2!H:H,Tabelle2!J:J))</f>
        <v>40</v>
      </c>
      <c r="C249" s="24">
        <f t="shared" si="15"/>
        <v>11</v>
      </c>
      <c r="D249" s="123" t="s">
        <v>40</v>
      </c>
      <c r="E249" s="124">
        <v>74</v>
      </c>
      <c r="F249" s="23" t="s">
        <v>34</v>
      </c>
      <c r="G249" s="17">
        <f t="shared" si="16"/>
        <v>71</v>
      </c>
      <c r="H249" s="18">
        <f t="shared" si="17"/>
        <v>3</v>
      </c>
      <c r="I249" s="19">
        <f t="shared" si="18"/>
        <v>3</v>
      </c>
      <c r="J249" s="20">
        <f>IF(I249&gt;=15,(SUM(LARGE(K249:AE249,{1;2;3;4;5;6;7;8;9;10;11;12;13;14;15}))+AF249),SUM(K249:AF249))</f>
        <v>68</v>
      </c>
      <c r="K249" s="119">
        <v>23</v>
      </c>
      <c r="L249" s="119"/>
      <c r="M249" s="119"/>
      <c r="N249" s="119"/>
      <c r="O249" s="119"/>
      <c r="P249" s="119"/>
      <c r="Q249" s="119"/>
      <c r="R249" s="119">
        <v>23</v>
      </c>
      <c r="S249" s="119"/>
      <c r="T249" s="119"/>
      <c r="U249" s="119"/>
      <c r="V249" s="119"/>
      <c r="W249" s="119"/>
      <c r="X249" s="119"/>
      <c r="Y249" s="119"/>
      <c r="Z249" s="119"/>
      <c r="AA249" s="119">
        <v>22</v>
      </c>
      <c r="AB249" s="119"/>
      <c r="AC249" s="119"/>
      <c r="AD249" s="119"/>
      <c r="AE249" s="119"/>
      <c r="AF249" s="121"/>
      <c r="AG249" s="33">
        <f t="shared" si="19"/>
        <v>0</v>
      </c>
    </row>
    <row r="250" spans="1:33" ht="12.75">
      <c r="A250" s="10" t="s">
        <v>119</v>
      </c>
      <c r="B250" s="8">
        <f>IF(ISBLANK(E250),"",LOOKUP(IF(2000+E250&gt;$G$1,1900+E250,2000+E250),Tabelle2!H:H,Tabelle2!J:J))</f>
        <v>40</v>
      </c>
      <c r="C250" s="24">
        <f t="shared" si="15"/>
        <v>12</v>
      </c>
      <c r="D250" s="123" t="s">
        <v>263</v>
      </c>
      <c r="E250" s="124">
        <v>70</v>
      </c>
      <c r="F250" s="23" t="s">
        <v>264</v>
      </c>
      <c r="G250" s="17">
        <f t="shared" si="16"/>
        <v>45</v>
      </c>
      <c r="H250" s="18">
        <f t="shared" si="17"/>
        <v>2</v>
      </c>
      <c r="I250" s="19">
        <f t="shared" si="18"/>
        <v>2</v>
      </c>
      <c r="J250" s="20">
        <f>IF(I250&gt;=15,(SUM(LARGE(K250:AE250,{1;2;3;4;5;6;7;8;9;10;11;12;13;14;15}))+AF250),SUM(K250:AF250))</f>
        <v>43</v>
      </c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>
        <v>23</v>
      </c>
      <c r="AB250" s="119"/>
      <c r="AC250" s="119">
        <v>20</v>
      </c>
      <c r="AD250" s="119"/>
      <c r="AE250" s="119"/>
      <c r="AF250" s="121"/>
      <c r="AG250" s="33">
        <f t="shared" si="19"/>
        <v>0</v>
      </c>
    </row>
    <row r="251" spans="1:33" ht="12.75">
      <c r="A251" s="10" t="s">
        <v>119</v>
      </c>
      <c r="B251" s="8">
        <f>IF(ISBLANK(E251),"",LOOKUP(IF(2000+E251&gt;$G$1,1900+E251,2000+E251),Tabelle2!H:H,Tabelle2!J:J))</f>
        <v>40</v>
      </c>
      <c r="C251" s="24">
        <f t="shared" si="15"/>
        <v>13</v>
      </c>
      <c r="D251" s="123" t="s">
        <v>413</v>
      </c>
      <c r="E251" s="124">
        <v>74</v>
      </c>
      <c r="F251" s="23" t="s">
        <v>414</v>
      </c>
      <c r="G251" s="17">
        <f t="shared" si="16"/>
        <v>26</v>
      </c>
      <c r="H251" s="18">
        <f t="shared" si="17"/>
        <v>1</v>
      </c>
      <c r="I251" s="19">
        <f t="shared" si="18"/>
        <v>1</v>
      </c>
      <c r="J251" s="20">
        <f>IF(I251&gt;=15,(SUM(LARGE(K251:AE251,{1;2;3;4;5;6;7;8;9;10;11;12;13;14;15}))+AF251),SUM(K251:AF251))</f>
        <v>25</v>
      </c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>
        <v>25</v>
      </c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33">
        <f t="shared" si="19"/>
        <v>0</v>
      </c>
    </row>
    <row r="252" spans="1:33" ht="12.75">
      <c r="A252" s="10" t="s">
        <v>119</v>
      </c>
      <c r="B252" s="8">
        <f>IF(ISBLANK(E252),"",LOOKUP(IF(2000+E252&gt;$G$1,1900+E252,2000+E252),Tabelle2!H:H,Tabelle2!J:J))</f>
        <v>40</v>
      </c>
      <c r="C252" s="24">
        <f t="shared" si="15"/>
        <v>13</v>
      </c>
      <c r="D252" s="123" t="s">
        <v>250</v>
      </c>
      <c r="E252" s="124">
        <v>70</v>
      </c>
      <c r="F252" s="23" t="s">
        <v>147</v>
      </c>
      <c r="G252" s="17">
        <f t="shared" si="16"/>
        <v>26</v>
      </c>
      <c r="H252" s="18">
        <f t="shared" si="17"/>
        <v>1</v>
      </c>
      <c r="I252" s="19">
        <f t="shared" si="18"/>
        <v>1</v>
      </c>
      <c r="J252" s="20">
        <f>IF(I252&gt;=15,(SUM(LARGE(K252:AE252,{1;2;3;4;5;6;7;8;9;10;11;12;13;14;15}))+AF252),SUM(K252:AF252))</f>
        <v>25</v>
      </c>
      <c r="K252" s="121"/>
      <c r="L252" s="121"/>
      <c r="M252" s="121">
        <v>25</v>
      </c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33">
        <f t="shared" si="19"/>
        <v>0</v>
      </c>
    </row>
    <row r="253" spans="1:33" ht="12.75">
      <c r="A253" s="10" t="s">
        <v>119</v>
      </c>
      <c r="B253" s="8">
        <f>IF(ISBLANK(E253),"",LOOKUP(IF(2000+E253&gt;$G$1,1900+E253,2000+E253),Tabelle2!H:H,Tabelle2!J:J))</f>
        <v>40</v>
      </c>
      <c r="C253" s="24">
        <f t="shared" si="15"/>
        <v>15</v>
      </c>
      <c r="D253" s="123" t="s">
        <v>415</v>
      </c>
      <c r="E253" s="124">
        <v>74</v>
      </c>
      <c r="F253" s="23" t="s">
        <v>405</v>
      </c>
      <c r="G253" s="17">
        <f t="shared" si="16"/>
        <v>23</v>
      </c>
      <c r="H253" s="18">
        <f t="shared" si="17"/>
        <v>1</v>
      </c>
      <c r="I253" s="19">
        <f t="shared" si="18"/>
        <v>1</v>
      </c>
      <c r="J253" s="20">
        <f>IF(I253&gt;=15,(SUM(LARGE(K253:AE253,{1;2;3;4;5;6;7;8;9;10;11;12;13;14;15}))+AF253),SUM(K253:AF253))</f>
        <v>22</v>
      </c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>
        <v>22</v>
      </c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33">
        <f t="shared" si="19"/>
        <v>0</v>
      </c>
    </row>
    <row r="254" spans="1:33" ht="12.75">
      <c r="A254" s="9" t="s">
        <v>119</v>
      </c>
      <c r="B254" s="8">
        <f>IF(ISBLANK(E254),"",LOOKUP(IF(2000+E254&gt;$G$1,1900+E254,2000+E254),Tabelle2!H:H,Tabelle2!J:J))</f>
        <v>40</v>
      </c>
      <c r="C254" s="24">
        <f t="shared" si="15"/>
        <v>16</v>
      </c>
      <c r="D254" s="123" t="s">
        <v>416</v>
      </c>
      <c r="E254" s="124">
        <v>74</v>
      </c>
      <c r="F254" s="23" t="s">
        <v>414</v>
      </c>
      <c r="G254" s="17">
        <f t="shared" si="16"/>
        <v>22</v>
      </c>
      <c r="H254" s="18">
        <f t="shared" si="17"/>
        <v>1</v>
      </c>
      <c r="I254" s="19">
        <f t="shared" si="18"/>
        <v>1</v>
      </c>
      <c r="J254" s="20">
        <f>IF(I254&gt;=15,(SUM(LARGE(K254:AE254,{1;2;3;4;5;6;7;8;9;10;11;12;13;14;15}))+AF254),SUM(K254:AF254))</f>
        <v>21</v>
      </c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>
        <v>21</v>
      </c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33">
        <f t="shared" si="19"/>
        <v>0</v>
      </c>
    </row>
    <row r="255" spans="1:33" ht="12.75">
      <c r="A255" s="9" t="s">
        <v>119</v>
      </c>
      <c r="B255" s="8">
        <f>IF(ISBLANK(E255),"",LOOKUP(IF(2000+E255&gt;$G$1,1900+E255,2000+E255),Tabelle2!H:H,Tabelle2!J:J))</f>
        <v>40</v>
      </c>
      <c r="C255" s="24">
        <f t="shared" si="15"/>
        <v>17</v>
      </c>
      <c r="D255" s="123" t="s">
        <v>417</v>
      </c>
      <c r="E255" s="124">
        <v>71</v>
      </c>
      <c r="F255" s="23" t="s">
        <v>414</v>
      </c>
      <c r="G255" s="17">
        <f t="shared" si="16"/>
        <v>21</v>
      </c>
      <c r="H255" s="18">
        <f t="shared" si="17"/>
        <v>1</v>
      </c>
      <c r="I255" s="19">
        <f t="shared" si="18"/>
        <v>1</v>
      </c>
      <c r="J255" s="20">
        <f>IF(I255&gt;=15,(SUM(LARGE(K255:AE255,{1;2;3;4;5;6;7;8;9;10;11;12;13;14;15}))+AF255),SUM(K255:AF255))</f>
        <v>20</v>
      </c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>
        <v>20</v>
      </c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33">
        <f t="shared" si="19"/>
        <v>0</v>
      </c>
    </row>
    <row r="256" spans="1:33" ht="12.75">
      <c r="A256" s="9" t="s">
        <v>119</v>
      </c>
      <c r="B256" s="8">
        <f>IF(ISBLANK(E256),"",LOOKUP(IF(2000+E256&gt;$G$1,1900+E256,2000+E256),Tabelle2!H:H,Tabelle2!J:J))</f>
        <v>40</v>
      </c>
      <c r="C256" s="24">
        <f t="shared" si="15"/>
        <v>17</v>
      </c>
      <c r="D256" s="123" t="s">
        <v>47</v>
      </c>
      <c r="E256" s="124">
        <v>71</v>
      </c>
      <c r="F256" s="23" t="s">
        <v>23</v>
      </c>
      <c r="G256" s="17">
        <f t="shared" si="16"/>
        <v>21</v>
      </c>
      <c r="H256" s="18">
        <f t="shared" si="17"/>
        <v>1</v>
      </c>
      <c r="I256" s="19">
        <f t="shared" si="18"/>
        <v>1</v>
      </c>
      <c r="J256" s="20">
        <f>IF(I256&gt;=15,(SUM(LARGE(K256:AE256,{1;2;3;4;5;6;7;8;9;10;11;12;13;14;15}))+AF256),SUM(K256:AF256))</f>
        <v>20</v>
      </c>
      <c r="K256" s="121"/>
      <c r="L256" s="121"/>
      <c r="M256" s="121"/>
      <c r="N256" s="121"/>
      <c r="O256" s="121">
        <v>20</v>
      </c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33">
        <f t="shared" si="19"/>
        <v>0</v>
      </c>
    </row>
    <row r="257" spans="1:33" ht="12.75">
      <c r="A257" s="9" t="s">
        <v>119</v>
      </c>
      <c r="B257" s="8">
        <f>IF(ISBLANK(E257),"",LOOKUP(IF(2000+E257&gt;$G$1,1900+E257,2000+E257),Tabelle2!H:H,Tabelle2!J:J))</f>
        <v>40</v>
      </c>
      <c r="C257" s="24">
        <f t="shared" si="15"/>
        <v>19</v>
      </c>
      <c r="D257" s="123" t="s">
        <v>418</v>
      </c>
      <c r="E257" s="124">
        <v>73</v>
      </c>
      <c r="F257" s="23" t="s">
        <v>405</v>
      </c>
      <c r="G257" s="17">
        <f t="shared" si="16"/>
        <v>19</v>
      </c>
      <c r="H257" s="18">
        <f t="shared" si="17"/>
        <v>1</v>
      </c>
      <c r="I257" s="19">
        <f t="shared" si="18"/>
        <v>1</v>
      </c>
      <c r="J257" s="20">
        <f>IF(I257&gt;=15,(SUM(LARGE(K257:AE257,{1;2;3;4;5;6;7;8;9;10;11;12;13;14;15}))+AF257),SUM(K257:AF257))</f>
        <v>18</v>
      </c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>
        <v>18</v>
      </c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33">
        <f t="shared" si="19"/>
        <v>0</v>
      </c>
    </row>
    <row r="258" spans="1:33" ht="12.75">
      <c r="A258" s="9" t="s">
        <v>119</v>
      </c>
      <c r="B258" s="8">
        <f>IF(ISBLANK(E258),"",LOOKUP(IF(2000+E258&gt;$G$1,1900+E258,2000+E258),Tabelle2!H:H,Tabelle2!J:J))</f>
        <v>40</v>
      </c>
      <c r="C258" s="24">
        <f t="shared" si="15"/>
        <v>20</v>
      </c>
      <c r="D258" s="123" t="s">
        <v>448</v>
      </c>
      <c r="E258" s="124">
        <v>74</v>
      </c>
      <c r="F258" s="23" t="s">
        <v>170</v>
      </c>
      <c r="G258" s="17">
        <f t="shared" si="16"/>
        <v>13</v>
      </c>
      <c r="H258" s="18">
        <f t="shared" si="17"/>
        <v>1</v>
      </c>
      <c r="I258" s="19">
        <f t="shared" si="18"/>
        <v>1</v>
      </c>
      <c r="J258" s="20">
        <f>IF(I258&gt;=15,(SUM(LARGE(K258:AE258,{1;2;3;4;5;6;7;8;9;10;11;12;13;14;15}))+AF258),SUM(K258:AF258))</f>
        <v>12</v>
      </c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>
        <v>12</v>
      </c>
      <c r="AB258" s="61"/>
      <c r="AC258" s="61"/>
      <c r="AD258" s="61"/>
      <c r="AE258" s="61"/>
      <c r="AF258" s="34"/>
      <c r="AG258" s="33">
        <f t="shared" si="19"/>
        <v>0</v>
      </c>
    </row>
    <row r="259" spans="1:33" ht="12.75">
      <c r="A259" s="9" t="s">
        <v>119</v>
      </c>
      <c r="B259" s="8">
        <f>IF(ISBLANK(E259),"",LOOKUP(IF(2000+E259&gt;$G$1,1900+E259,2000+E259),Tabelle2!H:H,Tabelle2!J:J))</f>
        <v>40</v>
      </c>
      <c r="C259" s="24">
        <f t="shared" si="15"/>
      </c>
      <c r="D259" s="123" t="s">
        <v>280</v>
      </c>
      <c r="E259" s="124">
        <v>70</v>
      </c>
      <c r="F259" s="23" t="s">
        <v>25</v>
      </c>
      <c r="G259" s="17">
        <f t="shared" si="16"/>
        <v>0</v>
      </c>
      <c r="H259" s="18">
        <f t="shared" si="17"/>
        <v>0</v>
      </c>
      <c r="I259" s="19">
        <f t="shared" si="18"/>
        <v>0</v>
      </c>
      <c r="J259" s="20">
        <f>IF(I259&gt;=15,(SUM(LARGE(K259:AE259,{1;2;3;4;5;6;7;8;9;10;11;12;13;14;15}))+AF259),SUM(K259:AF259))</f>
        <v>0</v>
      </c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33">
        <f t="shared" si="19"/>
        <v>0</v>
      </c>
    </row>
    <row r="260" spans="1:33" ht="12.75">
      <c r="A260" s="9" t="s">
        <v>119</v>
      </c>
      <c r="B260" s="8">
        <f>IF(ISBLANK(E260),"",LOOKUP(IF(2000+E260&gt;$G$1,1900+E260,2000+E260),Tabelle2!H:H,Tabelle2!J:J))</f>
        <v>40</v>
      </c>
      <c r="C260" s="24">
        <f t="shared" si="15"/>
      </c>
      <c r="D260" s="123" t="s">
        <v>351</v>
      </c>
      <c r="E260" s="124">
        <v>72</v>
      </c>
      <c r="F260" s="23" t="s">
        <v>124</v>
      </c>
      <c r="G260" s="17">
        <f t="shared" si="16"/>
        <v>0</v>
      </c>
      <c r="H260" s="18">
        <f t="shared" si="17"/>
        <v>0</v>
      </c>
      <c r="I260" s="19">
        <f t="shared" si="18"/>
        <v>0</v>
      </c>
      <c r="J260" s="20">
        <f>IF(I260&gt;=15,(SUM(LARGE(K260:AE260,{1;2;3;4;5;6;7;8;9;10;11;12;13;14;15}))+AF260),SUM(K260:AF260))</f>
        <v>0</v>
      </c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33">
        <f t="shared" si="19"/>
        <v>0</v>
      </c>
    </row>
    <row r="261" spans="1:33" ht="12.75">
      <c r="A261" s="9" t="s">
        <v>119</v>
      </c>
      <c r="B261" s="8">
        <f>IF(ISBLANK(E261),"",LOOKUP(IF(2000+E261&gt;$G$1,1900+E261,2000+E261),Tabelle2!H:H,Tabelle2!J:J))</f>
        <v>40</v>
      </c>
      <c r="C261" s="24">
        <f t="shared" si="15"/>
      </c>
      <c r="D261" s="123" t="s">
        <v>336</v>
      </c>
      <c r="E261" s="124">
        <v>71</v>
      </c>
      <c r="F261" s="23" t="s">
        <v>170</v>
      </c>
      <c r="G261" s="17">
        <f t="shared" si="16"/>
        <v>0</v>
      </c>
      <c r="H261" s="18">
        <f t="shared" si="17"/>
        <v>0</v>
      </c>
      <c r="I261" s="19">
        <f t="shared" si="18"/>
        <v>0</v>
      </c>
      <c r="J261" s="20">
        <f>IF(I261&gt;=15,(SUM(LARGE(K261:AE261,{1;2;3;4;5;6;7;8;9;10;11;12;13;14;15}))+AF261),SUM(K261:AF261))</f>
        <v>0</v>
      </c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33">
        <f t="shared" si="19"/>
        <v>0</v>
      </c>
    </row>
    <row r="262" spans="1:33" ht="12.75">
      <c r="A262" s="9" t="s">
        <v>119</v>
      </c>
      <c r="B262" s="8">
        <f>IF(ISBLANK(E262),"",LOOKUP(IF(2000+E262&gt;$G$1,1900+E262,2000+E262),Tabelle2!H:H,Tabelle2!J:J))</f>
        <v>40</v>
      </c>
      <c r="C262" s="24">
        <f t="shared" si="15"/>
      </c>
      <c r="D262" s="123" t="s">
        <v>244</v>
      </c>
      <c r="E262" s="124">
        <v>73</v>
      </c>
      <c r="F262" s="23" t="s">
        <v>147</v>
      </c>
      <c r="G262" s="17">
        <f t="shared" si="16"/>
        <v>0</v>
      </c>
      <c r="H262" s="18">
        <f t="shared" si="17"/>
        <v>0</v>
      </c>
      <c r="I262" s="19">
        <f t="shared" si="18"/>
        <v>0</v>
      </c>
      <c r="J262" s="20">
        <f>IF(I262&gt;=15,(SUM(LARGE(K262:AE262,{1;2;3;4;5;6;7;8;9;10;11;12;13;14;15}))+AF262),SUM(K262:AF262))</f>
        <v>0</v>
      </c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33">
        <f t="shared" si="19"/>
        <v>0</v>
      </c>
    </row>
    <row r="263" spans="1:33" ht="12.75">
      <c r="A263" s="10" t="s">
        <v>119</v>
      </c>
      <c r="B263" s="8">
        <f>IF(ISBLANK(E263),"",LOOKUP(IF(2000+E263&gt;$G$1,1900+E263,2000+E263),Tabelle2!H:H,Tabelle2!J:J))</f>
        <v>40</v>
      </c>
      <c r="C263" s="24">
        <f t="shared" si="15"/>
      </c>
      <c r="D263" s="123" t="s">
        <v>321</v>
      </c>
      <c r="E263" s="124">
        <v>73</v>
      </c>
      <c r="F263" s="23" t="s">
        <v>69</v>
      </c>
      <c r="G263" s="17">
        <f t="shared" si="16"/>
        <v>0</v>
      </c>
      <c r="H263" s="18">
        <f t="shared" si="17"/>
        <v>0</v>
      </c>
      <c r="I263" s="19">
        <f t="shared" si="18"/>
        <v>0</v>
      </c>
      <c r="J263" s="20">
        <f>IF(I263&gt;=15,(SUM(LARGE(K263:AE263,{1;2;3;4;5;6;7;8;9;10;11;12;13;14;15}))+AF263),SUM(K263:AF263))</f>
        <v>0</v>
      </c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33">
        <f t="shared" si="19"/>
        <v>0</v>
      </c>
    </row>
    <row r="264" spans="1:33" ht="12.75">
      <c r="A264" s="10" t="s">
        <v>119</v>
      </c>
      <c r="B264" s="8">
        <f>IF(ISBLANK(E264),"",LOOKUP(IF(2000+E264&gt;$G$1,1900+E264,2000+E264),Tabelle2!H:H,Tabelle2!J:J))</f>
        <v>35</v>
      </c>
      <c r="C264" s="24">
        <f aca="true" t="shared" si="20" ref="C264:C307">IF(G264&gt;=1,SUMPRODUCT(($A$8:$A$498=A264)*($B$8:$B$498=B264)*($G$8:$G$498&gt;G264))+1,"")</f>
        <v>2</v>
      </c>
      <c r="D264" s="123" t="s">
        <v>310</v>
      </c>
      <c r="E264" s="124">
        <v>76</v>
      </c>
      <c r="F264" s="23" t="s">
        <v>25</v>
      </c>
      <c r="G264" s="17">
        <f aca="true" t="shared" si="21" ref="G264:G307">H264+J264</f>
        <v>310</v>
      </c>
      <c r="H264" s="18">
        <f aca="true" t="shared" si="22" ref="H264:H307">COUNTIF(K264:AE264,"&gt;=1")+COUNTIF(K264:AE264,"T")</f>
        <v>13</v>
      </c>
      <c r="I264" s="19">
        <f aca="true" t="shared" si="23" ref="I264:I307">MIN(15,COUNTIF(K264:AE264,"&gt;=1"))</f>
        <v>13</v>
      </c>
      <c r="J264" s="20">
        <f>IF(I264&gt;=15,(SUM(LARGE(K264:AE264,{1;2;3;4;5;6;7;8;9;10;11;12;13;14;15}))+AF264),SUM(K264:AF264))</f>
        <v>297</v>
      </c>
      <c r="K264" s="119">
        <v>21</v>
      </c>
      <c r="L264" s="119">
        <v>21</v>
      </c>
      <c r="M264" s="119">
        <v>21</v>
      </c>
      <c r="N264" s="119">
        <v>23</v>
      </c>
      <c r="O264" s="119">
        <v>25</v>
      </c>
      <c r="P264" s="119">
        <v>23</v>
      </c>
      <c r="Q264" s="119"/>
      <c r="R264" s="119">
        <v>22</v>
      </c>
      <c r="S264" s="119">
        <v>23</v>
      </c>
      <c r="T264" s="119">
        <v>21</v>
      </c>
      <c r="U264" s="119">
        <v>22</v>
      </c>
      <c r="V264" s="119"/>
      <c r="W264" s="119">
        <v>22</v>
      </c>
      <c r="X264" s="119"/>
      <c r="Y264" s="119"/>
      <c r="Z264" s="119">
        <v>25</v>
      </c>
      <c r="AA264" s="119"/>
      <c r="AB264" s="119">
        <v>23</v>
      </c>
      <c r="AC264" s="119"/>
      <c r="AD264" s="119"/>
      <c r="AE264" s="119"/>
      <c r="AF264" s="121">
        <v>5</v>
      </c>
      <c r="AG264" s="33">
        <f aca="true" t="shared" si="24" ref="AG264:AG307">COUNTIF(K264:AE264,"&gt;=1")-I264</f>
        <v>0</v>
      </c>
    </row>
    <row r="265" spans="1:33" ht="12.75">
      <c r="A265" s="10" t="s">
        <v>119</v>
      </c>
      <c r="B265" s="8">
        <f>IF(ISBLANK(E265),"",LOOKUP(IF(2000+E265&gt;$G$1,1900+E265,2000+E265),Tabelle2!H:H,Tabelle2!J:J))</f>
        <v>35</v>
      </c>
      <c r="C265" s="24">
        <f t="shared" si="20"/>
        <v>1</v>
      </c>
      <c r="D265" s="123" t="s">
        <v>366</v>
      </c>
      <c r="E265" s="124">
        <v>75</v>
      </c>
      <c r="F265" s="23" t="s">
        <v>113</v>
      </c>
      <c r="G265" s="17">
        <f t="shared" si="21"/>
        <v>329</v>
      </c>
      <c r="H265" s="18">
        <f t="shared" si="22"/>
        <v>14</v>
      </c>
      <c r="I265" s="19">
        <f t="shared" si="23"/>
        <v>14</v>
      </c>
      <c r="J265" s="20">
        <f>IF(I265&gt;=15,(SUM(LARGE(K265:AE265,{1;2;3;4;5;6;7;8;9;10;11;12;13;14;15}))+AF265),SUM(K265:AF265))</f>
        <v>315</v>
      </c>
      <c r="K265" s="119">
        <v>22</v>
      </c>
      <c r="L265" s="119">
        <v>20</v>
      </c>
      <c r="M265" s="119">
        <v>22</v>
      </c>
      <c r="N265" s="119">
        <v>25</v>
      </c>
      <c r="O265" s="119">
        <v>20</v>
      </c>
      <c r="P265" s="119">
        <v>25</v>
      </c>
      <c r="Q265" s="119"/>
      <c r="R265" s="119">
        <v>23</v>
      </c>
      <c r="S265" s="119">
        <v>25</v>
      </c>
      <c r="T265" s="119">
        <v>22</v>
      </c>
      <c r="U265" s="119">
        <v>23</v>
      </c>
      <c r="V265" s="119"/>
      <c r="W265" s="119">
        <v>23</v>
      </c>
      <c r="X265" s="119"/>
      <c r="Y265" s="119">
        <v>20</v>
      </c>
      <c r="Z265" s="119"/>
      <c r="AA265" s="119">
        <v>17</v>
      </c>
      <c r="AB265" s="119">
        <v>23</v>
      </c>
      <c r="AC265" s="119"/>
      <c r="AD265" s="119"/>
      <c r="AE265" s="119"/>
      <c r="AF265" s="121">
        <v>5</v>
      </c>
      <c r="AG265" s="33">
        <f t="shared" si="24"/>
        <v>0</v>
      </c>
    </row>
    <row r="266" spans="1:33" ht="12.75">
      <c r="A266" s="10" t="s">
        <v>119</v>
      </c>
      <c r="B266" s="8">
        <f>IF(ISBLANK(E266),"",LOOKUP(IF(2000+E266&gt;$G$1,1900+E266,2000+E266),Tabelle2!H:H,Tabelle2!J:J))</f>
        <v>35</v>
      </c>
      <c r="C266" s="24">
        <f t="shared" si="20"/>
        <v>3</v>
      </c>
      <c r="D266" s="123" t="s">
        <v>176</v>
      </c>
      <c r="E266" s="124">
        <v>78</v>
      </c>
      <c r="F266" s="23" t="s">
        <v>21</v>
      </c>
      <c r="G266" s="17">
        <f t="shared" si="21"/>
        <v>186</v>
      </c>
      <c r="H266" s="18">
        <f t="shared" si="22"/>
        <v>8</v>
      </c>
      <c r="I266" s="19">
        <f t="shared" si="23"/>
        <v>8</v>
      </c>
      <c r="J266" s="20">
        <f>IF(I266&gt;=15,(SUM(LARGE(K266:AE266,{1;2;3;4;5;6;7;8;9;10;11;12;13;14;15}))+AF266),SUM(K266:AF266))</f>
        <v>178</v>
      </c>
      <c r="K266" s="119"/>
      <c r="L266" s="119">
        <v>22</v>
      </c>
      <c r="M266" s="119"/>
      <c r="N266" s="119"/>
      <c r="O266" s="119">
        <v>18</v>
      </c>
      <c r="P266" s="119"/>
      <c r="Q266" s="119"/>
      <c r="R266" s="119"/>
      <c r="S266" s="119">
        <v>20</v>
      </c>
      <c r="T266" s="119">
        <v>23</v>
      </c>
      <c r="U266" s="119">
        <v>25</v>
      </c>
      <c r="V266" s="119">
        <v>25</v>
      </c>
      <c r="W266" s="119"/>
      <c r="X266" s="119"/>
      <c r="Y266" s="119"/>
      <c r="Z266" s="119"/>
      <c r="AA266" s="119">
        <v>25</v>
      </c>
      <c r="AB266" s="119"/>
      <c r="AC266" s="119">
        <v>20</v>
      </c>
      <c r="AD266" s="119"/>
      <c r="AE266" s="119"/>
      <c r="AF266" s="121"/>
      <c r="AG266" s="33">
        <f t="shared" si="24"/>
        <v>0</v>
      </c>
    </row>
    <row r="267" spans="1:33" ht="12.75">
      <c r="A267" s="10" t="s">
        <v>119</v>
      </c>
      <c r="B267" s="8">
        <f>IF(ISBLANK(E267),"",LOOKUP(IF(2000+E267&gt;$G$1,1900+E267,2000+E267),Tabelle2!H:H,Tabelle2!J:J))</f>
        <v>35</v>
      </c>
      <c r="C267" s="24">
        <f t="shared" si="20"/>
        <v>4</v>
      </c>
      <c r="D267" s="123" t="s">
        <v>94</v>
      </c>
      <c r="E267" s="124">
        <v>76</v>
      </c>
      <c r="F267" s="23" t="s">
        <v>147</v>
      </c>
      <c r="G267" s="17">
        <f t="shared" si="21"/>
        <v>152</v>
      </c>
      <c r="H267" s="18">
        <f t="shared" si="22"/>
        <v>6</v>
      </c>
      <c r="I267" s="19">
        <f t="shared" si="23"/>
        <v>6</v>
      </c>
      <c r="J267" s="20">
        <f>IF(I267&gt;=15,(SUM(LARGE(K267:AE267,{1;2;3;4;5;6;7;8;9;10;11;12;13;14;15}))+AF267),SUM(K267:AF267))</f>
        <v>146</v>
      </c>
      <c r="K267" s="119">
        <v>23</v>
      </c>
      <c r="L267" s="119">
        <v>25</v>
      </c>
      <c r="M267" s="119"/>
      <c r="N267" s="119"/>
      <c r="O267" s="119"/>
      <c r="P267" s="119"/>
      <c r="Q267" s="119"/>
      <c r="R267" s="119"/>
      <c r="S267" s="119"/>
      <c r="T267" s="119">
        <v>25</v>
      </c>
      <c r="U267" s="119"/>
      <c r="V267" s="119">
        <v>23</v>
      </c>
      <c r="W267" s="119"/>
      <c r="X267" s="119">
        <v>25</v>
      </c>
      <c r="Y267" s="119"/>
      <c r="Z267" s="119"/>
      <c r="AA267" s="119"/>
      <c r="AB267" s="119">
        <v>25</v>
      </c>
      <c r="AC267" s="119"/>
      <c r="AD267" s="119"/>
      <c r="AE267" s="119"/>
      <c r="AF267" s="121"/>
      <c r="AG267" s="33">
        <f t="shared" si="24"/>
        <v>0</v>
      </c>
    </row>
    <row r="268" spans="1:33" ht="12.75">
      <c r="A268" s="10" t="s">
        <v>119</v>
      </c>
      <c r="B268" s="8">
        <f>IF(ISBLANK(E268),"",LOOKUP(IF(2000+E268&gt;$G$1,1900+E268,2000+E268),Tabelle2!H:H,Tabelle2!J:J))</f>
        <v>35</v>
      </c>
      <c r="C268" s="24">
        <f t="shared" si="20"/>
        <v>5</v>
      </c>
      <c r="D268" s="123" t="s">
        <v>284</v>
      </c>
      <c r="E268" s="124">
        <v>79</v>
      </c>
      <c r="F268" s="23" t="s">
        <v>283</v>
      </c>
      <c r="G268" s="17">
        <f t="shared" si="21"/>
        <v>76</v>
      </c>
      <c r="H268" s="18">
        <f t="shared" si="22"/>
        <v>3</v>
      </c>
      <c r="I268" s="19">
        <f t="shared" si="23"/>
        <v>3</v>
      </c>
      <c r="J268" s="20">
        <f>IF(I268&gt;=15,(SUM(LARGE(K268:AE268,{1;2;3;4;5;6;7;8;9;10;11;12;13;14;15}))+AF268),SUM(K268:AF268))</f>
        <v>73</v>
      </c>
      <c r="K268" s="119"/>
      <c r="L268" s="119"/>
      <c r="M268" s="119">
        <v>25</v>
      </c>
      <c r="N268" s="119"/>
      <c r="O268" s="119"/>
      <c r="P268" s="119"/>
      <c r="Q268" s="119"/>
      <c r="R268" s="119">
        <v>25</v>
      </c>
      <c r="S268" s="119"/>
      <c r="T268" s="119"/>
      <c r="U268" s="119"/>
      <c r="V268" s="119"/>
      <c r="W268" s="119"/>
      <c r="X268" s="119"/>
      <c r="Y268" s="119"/>
      <c r="Z268" s="119"/>
      <c r="AA268" s="119">
        <v>23</v>
      </c>
      <c r="AB268" s="119"/>
      <c r="AC268" s="119"/>
      <c r="AD268" s="119"/>
      <c r="AE268" s="119"/>
      <c r="AF268" s="121"/>
      <c r="AG268" s="33">
        <f t="shared" si="24"/>
        <v>0</v>
      </c>
    </row>
    <row r="269" spans="1:33" ht="12.75">
      <c r="A269" s="10" t="s">
        <v>119</v>
      </c>
      <c r="B269" s="8">
        <f>IF(ISBLANK(E269),"",LOOKUP(IF(2000+E269&gt;$G$1,1900+E269,2000+E269),Tabelle2!H:H,Tabelle2!J:J))</f>
        <v>35</v>
      </c>
      <c r="C269" s="24">
        <f t="shared" si="20"/>
        <v>6</v>
      </c>
      <c r="D269" s="123" t="s">
        <v>38</v>
      </c>
      <c r="E269" s="124">
        <v>78</v>
      </c>
      <c r="F269" s="23" t="s">
        <v>39</v>
      </c>
      <c r="G269" s="17">
        <f t="shared" si="21"/>
        <v>50</v>
      </c>
      <c r="H269" s="18">
        <f t="shared" si="22"/>
        <v>2</v>
      </c>
      <c r="I269" s="19">
        <f t="shared" si="23"/>
        <v>2</v>
      </c>
      <c r="J269" s="20">
        <f>IF(I269&gt;=15,(SUM(LARGE(K269:AE269,{1;2;3;4;5;6;7;8;9;10;11;12;13;14;15}))+AF269),SUM(K269:AF269))</f>
        <v>48</v>
      </c>
      <c r="K269" s="119"/>
      <c r="L269" s="119">
        <v>23</v>
      </c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>
        <v>25</v>
      </c>
      <c r="AD269" s="119"/>
      <c r="AE269" s="119"/>
      <c r="AF269" s="121"/>
      <c r="AG269" s="33">
        <f t="shared" si="24"/>
        <v>0</v>
      </c>
    </row>
    <row r="270" spans="1:33" ht="12.75">
      <c r="A270" s="10" t="s">
        <v>119</v>
      </c>
      <c r="B270" s="8">
        <f>IF(ISBLANK(E270),"",LOOKUP(IF(2000+E270&gt;$G$1,1900+E270,2000+E270),Tabelle2!H:H,Tabelle2!J:J))</f>
        <v>35</v>
      </c>
      <c r="C270" s="24">
        <f t="shared" si="20"/>
        <v>7</v>
      </c>
      <c r="D270" s="123" t="s">
        <v>382</v>
      </c>
      <c r="E270" s="124">
        <v>75</v>
      </c>
      <c r="F270" s="23" t="s">
        <v>383</v>
      </c>
      <c r="G270" s="17">
        <f t="shared" si="21"/>
        <v>45</v>
      </c>
      <c r="H270" s="18">
        <f t="shared" si="22"/>
        <v>2</v>
      </c>
      <c r="I270" s="19">
        <f t="shared" si="23"/>
        <v>2</v>
      </c>
      <c r="J270" s="20">
        <f>IF(I270&gt;=15,(SUM(LARGE(K270:AE270,{1;2;3;4;5;6;7;8;9;10;11;12;13;14;15}))+AF270),SUM(K270:AF270))</f>
        <v>43</v>
      </c>
      <c r="K270" s="121"/>
      <c r="L270" s="121"/>
      <c r="M270" s="121">
        <v>23</v>
      </c>
      <c r="N270" s="121"/>
      <c r="O270" s="121"/>
      <c r="P270" s="121"/>
      <c r="Q270" s="121"/>
      <c r="R270" s="121">
        <v>20</v>
      </c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33">
        <f t="shared" si="24"/>
        <v>0</v>
      </c>
    </row>
    <row r="271" spans="1:33" ht="12.75">
      <c r="A271" s="10" t="s">
        <v>119</v>
      </c>
      <c r="B271" s="8">
        <f>IF(ISBLANK(E271),"",LOOKUP(IF(2000+E271&gt;$G$1,1900+E271,2000+E271),Tabelle2!H:H,Tabelle2!J:J))</f>
        <v>35</v>
      </c>
      <c r="C271" s="24">
        <f t="shared" si="20"/>
        <v>8</v>
      </c>
      <c r="D271" s="123" t="s">
        <v>419</v>
      </c>
      <c r="E271" s="124">
        <v>78</v>
      </c>
      <c r="F271" s="23" t="s">
        <v>62</v>
      </c>
      <c r="G271" s="17">
        <f t="shared" si="21"/>
        <v>26</v>
      </c>
      <c r="H271" s="18">
        <f t="shared" si="22"/>
        <v>1</v>
      </c>
      <c r="I271" s="19">
        <f t="shared" si="23"/>
        <v>1</v>
      </c>
      <c r="J271" s="20">
        <f>IF(I271&gt;=15,(SUM(LARGE(K271:AE271,{1;2;3;4;5;6;7;8;9;10;11;12;13;14;15}))+AF271),SUM(K271:AF271))</f>
        <v>25</v>
      </c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>
        <v>25</v>
      </c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33">
        <f t="shared" si="24"/>
        <v>0</v>
      </c>
    </row>
    <row r="272" spans="1:33" ht="12.75">
      <c r="A272" s="10" t="s">
        <v>119</v>
      </c>
      <c r="B272" s="8">
        <f>IF(ISBLANK(E272),"",LOOKUP(IF(2000+E272&gt;$G$1,1900+E272,2000+E272),Tabelle2!H:H,Tabelle2!J:J))</f>
        <v>35</v>
      </c>
      <c r="C272" s="24">
        <f t="shared" si="20"/>
        <v>8</v>
      </c>
      <c r="D272" s="123" t="s">
        <v>155</v>
      </c>
      <c r="E272" s="124">
        <v>78</v>
      </c>
      <c r="F272" s="23" t="s">
        <v>147</v>
      </c>
      <c r="G272" s="17">
        <f t="shared" si="21"/>
        <v>26</v>
      </c>
      <c r="H272" s="18">
        <f t="shared" si="22"/>
        <v>1</v>
      </c>
      <c r="I272" s="19">
        <f t="shared" si="23"/>
        <v>1</v>
      </c>
      <c r="J272" s="20">
        <f>IF(I272&gt;=15,(SUM(LARGE(K272:AE272,{1;2;3;4;5;6;7;8;9;10;11;12;13;14;15}))+AF272),SUM(K272:AF272))</f>
        <v>25</v>
      </c>
      <c r="K272" s="121">
        <v>25</v>
      </c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33">
        <f t="shared" si="24"/>
        <v>0</v>
      </c>
    </row>
    <row r="273" spans="1:33" ht="12.75">
      <c r="A273" s="10" t="s">
        <v>119</v>
      </c>
      <c r="B273" s="8">
        <f>IF(ISBLANK(E273),"",LOOKUP(IF(2000+E273&gt;$G$1,1900+E273,2000+E273),Tabelle2!H:H,Tabelle2!J:J))</f>
        <v>35</v>
      </c>
      <c r="C273" s="24">
        <f t="shared" si="20"/>
        <v>10</v>
      </c>
      <c r="D273" s="123" t="s">
        <v>432</v>
      </c>
      <c r="E273" s="124">
        <v>78</v>
      </c>
      <c r="F273" s="23" t="s">
        <v>433</v>
      </c>
      <c r="G273" s="17">
        <f t="shared" si="21"/>
        <v>16</v>
      </c>
      <c r="H273" s="18">
        <f t="shared" si="22"/>
        <v>1</v>
      </c>
      <c r="I273" s="19">
        <f t="shared" si="23"/>
        <v>1</v>
      </c>
      <c r="J273" s="20">
        <f>IF(I273&gt;=15,(SUM(LARGE(K273:AE273,{1;2;3;4;5;6;7;8;9;10;11;12;13;14;15}))+AF273),SUM(K273:AF273))</f>
        <v>15</v>
      </c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>
        <v>15</v>
      </c>
      <c r="AB273" s="61"/>
      <c r="AC273" s="61"/>
      <c r="AD273" s="61"/>
      <c r="AE273" s="61"/>
      <c r="AF273" s="34"/>
      <c r="AG273" s="33">
        <f t="shared" si="24"/>
        <v>0</v>
      </c>
    </row>
    <row r="274" spans="1:33" ht="12.75">
      <c r="A274" s="10" t="s">
        <v>119</v>
      </c>
      <c r="B274" s="8">
        <f>IF(ISBLANK(E274),"",LOOKUP(IF(2000+E274&gt;$G$1,1900+E274,2000+E274),Tabelle2!H:H,Tabelle2!J:J))</f>
        <v>35</v>
      </c>
      <c r="C274" s="24">
        <f t="shared" si="20"/>
        <v>11</v>
      </c>
      <c r="D274" s="123" t="s">
        <v>270</v>
      </c>
      <c r="E274" s="124">
        <v>77</v>
      </c>
      <c r="F274" s="23" t="s">
        <v>271</v>
      </c>
      <c r="G274" s="17">
        <f t="shared" si="21"/>
        <v>14</v>
      </c>
      <c r="H274" s="18">
        <f t="shared" si="22"/>
        <v>1</v>
      </c>
      <c r="I274" s="19">
        <f t="shared" si="23"/>
        <v>1</v>
      </c>
      <c r="J274" s="20">
        <f>IF(I274&gt;=15,(SUM(LARGE(K274:AE274,{1;2;3;4;5;6;7;8;9;10;11;12;13;14;15}))+AF274),SUM(K274:AF274))</f>
        <v>13</v>
      </c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>
        <v>13</v>
      </c>
      <c r="AB274" s="119"/>
      <c r="AC274" s="119"/>
      <c r="AD274" s="119"/>
      <c r="AE274" s="119"/>
      <c r="AF274" s="121"/>
      <c r="AG274" s="33">
        <f t="shared" si="24"/>
        <v>0</v>
      </c>
    </row>
    <row r="275" spans="1:33" ht="12.75">
      <c r="A275" s="10" t="s">
        <v>119</v>
      </c>
      <c r="B275" s="8">
        <f>IF(ISBLANK(E275),"",LOOKUP(IF(2000+E275&gt;$G$1,1900+E275,2000+E275),Tabelle2!H:H,Tabelle2!J:J))</f>
        <v>35</v>
      </c>
      <c r="C275" s="24">
        <f t="shared" si="20"/>
      </c>
      <c r="D275" s="123" t="s">
        <v>277</v>
      </c>
      <c r="E275" s="124">
        <v>75</v>
      </c>
      <c r="F275" s="23" t="s">
        <v>147</v>
      </c>
      <c r="G275" s="17">
        <f t="shared" si="21"/>
        <v>0</v>
      </c>
      <c r="H275" s="18">
        <f t="shared" si="22"/>
        <v>0</v>
      </c>
      <c r="I275" s="19">
        <f t="shared" si="23"/>
        <v>0</v>
      </c>
      <c r="J275" s="20">
        <f>IF(I275&gt;=15,(SUM(LARGE(K275:AE275,{1;2;3;4;5;6;7;8;9;10;11;12;13;14;15}))+AF275),SUM(K275:AF275))</f>
        <v>0</v>
      </c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33">
        <f t="shared" si="24"/>
        <v>0</v>
      </c>
    </row>
    <row r="276" spans="1:33" ht="12.75">
      <c r="A276" s="10" t="s">
        <v>119</v>
      </c>
      <c r="B276" s="8">
        <f>IF(ISBLANK(E276),"",LOOKUP(IF(2000+E276&gt;$G$1,1900+E276,2000+E276),Tabelle2!H:H,Tabelle2!J:J))</f>
        <v>35</v>
      </c>
      <c r="C276" s="24">
        <f t="shared" si="20"/>
      </c>
      <c r="D276" s="123" t="s">
        <v>311</v>
      </c>
      <c r="E276" s="124">
        <v>77</v>
      </c>
      <c r="F276" s="23" t="s">
        <v>17</v>
      </c>
      <c r="G276" s="17">
        <f t="shared" si="21"/>
        <v>0</v>
      </c>
      <c r="H276" s="18">
        <f t="shared" si="22"/>
        <v>0</v>
      </c>
      <c r="I276" s="19">
        <f t="shared" si="23"/>
        <v>0</v>
      </c>
      <c r="J276" s="20">
        <f>IF(I276&gt;=15,(SUM(LARGE(K276:AE276,{1;2;3;4;5;6;7;8;9;10;11;12;13;14;15}))+AF276),SUM(K276:AF276))</f>
        <v>0</v>
      </c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33">
        <f t="shared" si="24"/>
        <v>0</v>
      </c>
    </row>
    <row r="277" spans="1:33" ht="12.75">
      <c r="A277" s="9" t="s">
        <v>119</v>
      </c>
      <c r="B277" s="8">
        <f>IF(ISBLANK(E277),"",LOOKUP(IF(2000+E277&gt;$G$1,1900+E277,2000+E277),Tabelle2!H:H,Tabelle2!J:J))</f>
        <v>35</v>
      </c>
      <c r="C277" s="24">
        <f t="shared" si="20"/>
      </c>
      <c r="D277" s="123" t="s">
        <v>344</v>
      </c>
      <c r="E277" s="124">
        <v>77</v>
      </c>
      <c r="F277" s="23" t="s">
        <v>345</v>
      </c>
      <c r="G277" s="17">
        <f t="shared" si="21"/>
        <v>0</v>
      </c>
      <c r="H277" s="18">
        <f t="shared" si="22"/>
        <v>0</v>
      </c>
      <c r="I277" s="19">
        <f t="shared" si="23"/>
        <v>0</v>
      </c>
      <c r="J277" s="20">
        <f>IF(I277&gt;=15,(SUM(LARGE(K277:AE277,{1;2;3;4;5;6;7;8;9;10;11;12;13;14;15}))+AF277),SUM(K277:AF277))</f>
        <v>0</v>
      </c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33">
        <f t="shared" si="24"/>
        <v>0</v>
      </c>
    </row>
    <row r="278" spans="1:33" ht="12.75">
      <c r="A278" s="9" t="s">
        <v>119</v>
      </c>
      <c r="B278" s="8">
        <f>IF(ISBLANK(E278),"",LOOKUP(IF(2000+E278&gt;$G$1,1900+E278,2000+E278),Tabelle2!H:H,Tabelle2!J:J))</f>
        <v>35</v>
      </c>
      <c r="C278" s="24">
        <f t="shared" si="20"/>
      </c>
      <c r="D278" s="123" t="s">
        <v>177</v>
      </c>
      <c r="E278" s="124">
        <v>78</v>
      </c>
      <c r="F278" s="23" t="s">
        <v>170</v>
      </c>
      <c r="G278" s="17">
        <f t="shared" si="21"/>
        <v>0</v>
      </c>
      <c r="H278" s="18">
        <f t="shared" si="22"/>
        <v>0</v>
      </c>
      <c r="I278" s="19">
        <f t="shared" si="23"/>
        <v>0</v>
      </c>
      <c r="J278" s="20">
        <f>IF(I278&gt;=15,(SUM(LARGE(K278:AE278,{1;2;3;4;5;6;7;8;9;10;11;12;13;14;15}))+AF278),SUM(K278:AF278))</f>
        <v>0</v>
      </c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33">
        <f t="shared" si="24"/>
        <v>0</v>
      </c>
    </row>
    <row r="279" spans="1:33" ht="12.75">
      <c r="A279" s="9" t="s">
        <v>119</v>
      </c>
      <c r="B279" s="8">
        <f>IF(ISBLANK(E279),"",LOOKUP(IF(2000+E279&gt;$G$1,1900+E279,2000+E279),Tabelle2!H:H,Tabelle2!J:J))</f>
        <v>35</v>
      </c>
      <c r="C279" s="24">
        <f t="shared" si="20"/>
      </c>
      <c r="D279" s="123" t="s">
        <v>346</v>
      </c>
      <c r="E279" s="124">
        <v>79</v>
      </c>
      <c r="F279" s="23" t="s">
        <v>26</v>
      </c>
      <c r="G279" s="17">
        <f t="shared" si="21"/>
        <v>0</v>
      </c>
      <c r="H279" s="18">
        <f t="shared" si="22"/>
        <v>0</v>
      </c>
      <c r="I279" s="19">
        <f t="shared" si="23"/>
        <v>0</v>
      </c>
      <c r="J279" s="20">
        <f>IF(I279&gt;=15,(SUM(LARGE(K279:AE279,{1;2;3;4;5;6;7;8;9;10;11;12;13;14;15}))+AF279),SUM(K279:AF279))</f>
        <v>0</v>
      </c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33">
        <f t="shared" si="24"/>
        <v>0</v>
      </c>
    </row>
    <row r="280" spans="1:33" ht="12.75">
      <c r="A280" s="9" t="s">
        <v>119</v>
      </c>
      <c r="B280" s="8">
        <f>IF(ISBLANK(E280),"",LOOKUP(IF(2000+E280&gt;$G$1,1900+E280,2000+E280),Tabelle2!H:H,Tabelle2!J:J))</f>
        <v>30</v>
      </c>
      <c r="C280" s="24">
        <f t="shared" si="20"/>
        <v>1</v>
      </c>
      <c r="D280" s="123" t="s">
        <v>306</v>
      </c>
      <c r="E280" s="124">
        <v>81</v>
      </c>
      <c r="F280" s="23" t="s">
        <v>25</v>
      </c>
      <c r="G280" s="17">
        <f t="shared" si="21"/>
        <v>252</v>
      </c>
      <c r="H280" s="18">
        <f t="shared" si="22"/>
        <v>11</v>
      </c>
      <c r="I280" s="19">
        <f t="shared" si="23"/>
        <v>11</v>
      </c>
      <c r="J280" s="20">
        <f>IF(I280&gt;=15,(SUM(LARGE(K280:AE280,{1;2;3;4;5;6;7;8;9;10;11;12;13;14;15}))+AF280),SUM(K280:AF280))</f>
        <v>241</v>
      </c>
      <c r="K280" s="119"/>
      <c r="L280" s="119">
        <v>20</v>
      </c>
      <c r="M280" s="119"/>
      <c r="N280" s="119">
        <v>23</v>
      </c>
      <c r="O280" s="119">
        <v>20</v>
      </c>
      <c r="P280" s="119"/>
      <c r="Q280" s="119"/>
      <c r="R280" s="119"/>
      <c r="S280" s="119"/>
      <c r="T280" s="119">
        <v>22</v>
      </c>
      <c r="U280" s="119">
        <v>23</v>
      </c>
      <c r="V280" s="119"/>
      <c r="W280" s="119">
        <v>23</v>
      </c>
      <c r="X280" s="119">
        <v>20</v>
      </c>
      <c r="Y280" s="119">
        <v>22</v>
      </c>
      <c r="Z280" s="119">
        <v>25</v>
      </c>
      <c r="AA280" s="119">
        <v>23</v>
      </c>
      <c r="AB280" s="119"/>
      <c r="AC280" s="119">
        <v>20</v>
      </c>
      <c r="AD280" s="119"/>
      <c r="AE280" s="119"/>
      <c r="AF280" s="121"/>
      <c r="AG280" s="33">
        <f t="shared" si="24"/>
        <v>0</v>
      </c>
    </row>
    <row r="281" spans="1:33" ht="12.75">
      <c r="A281" s="9" t="s">
        <v>119</v>
      </c>
      <c r="B281" s="8">
        <f>IF(ISBLANK(E281),"",LOOKUP(IF(2000+E281&gt;$G$1,1900+E281,2000+E281),Tabelle2!H:H,Tabelle2!J:J))</f>
        <v>30</v>
      </c>
      <c r="C281" s="24">
        <f t="shared" si="20"/>
        <v>2</v>
      </c>
      <c r="D281" s="123" t="s">
        <v>221</v>
      </c>
      <c r="E281" s="124">
        <v>83</v>
      </c>
      <c r="F281" s="23" t="s">
        <v>23</v>
      </c>
      <c r="G281" s="17">
        <f t="shared" si="21"/>
        <v>245</v>
      </c>
      <c r="H281" s="18">
        <f t="shared" si="22"/>
        <v>13</v>
      </c>
      <c r="I281" s="19">
        <f t="shared" si="23"/>
        <v>13</v>
      </c>
      <c r="J281" s="20">
        <f>IF(I281&gt;=15,(SUM(LARGE(K281:AE281,{1;2;3;4;5;6;7;8;9;10;11;12;13;14;15}))+AF281),SUM(K281:AF281))</f>
        <v>232</v>
      </c>
      <c r="K281" s="119">
        <v>20</v>
      </c>
      <c r="L281" s="119">
        <v>15</v>
      </c>
      <c r="M281" s="119">
        <v>20</v>
      </c>
      <c r="N281" s="119">
        <v>20</v>
      </c>
      <c r="O281" s="119">
        <v>18</v>
      </c>
      <c r="P281" s="119"/>
      <c r="Q281" s="119">
        <v>15</v>
      </c>
      <c r="R281" s="119"/>
      <c r="S281" s="119">
        <v>20</v>
      </c>
      <c r="T281" s="119"/>
      <c r="U281" s="119"/>
      <c r="V281" s="119"/>
      <c r="W281" s="119"/>
      <c r="X281" s="119">
        <v>18</v>
      </c>
      <c r="Y281" s="119">
        <v>20</v>
      </c>
      <c r="Z281" s="119">
        <v>15</v>
      </c>
      <c r="AA281" s="119">
        <v>13</v>
      </c>
      <c r="AB281" s="119">
        <v>20</v>
      </c>
      <c r="AC281" s="119">
        <v>18</v>
      </c>
      <c r="AD281" s="119"/>
      <c r="AE281" s="119"/>
      <c r="AF281" s="121"/>
      <c r="AG281" s="33">
        <f t="shared" si="24"/>
        <v>0</v>
      </c>
    </row>
    <row r="282" spans="1:33" ht="12.75">
      <c r="A282" s="9" t="s">
        <v>119</v>
      </c>
      <c r="B282" s="8">
        <f>IF(ISBLANK(E282),"",LOOKUP(IF(2000+E282&gt;$G$1,1900+E282,2000+E282),Tabelle2!H:H,Tabelle2!J:J))</f>
        <v>30</v>
      </c>
      <c r="C282" s="24">
        <f t="shared" si="20"/>
        <v>3</v>
      </c>
      <c r="D282" s="123" t="s">
        <v>156</v>
      </c>
      <c r="E282" s="124">
        <v>82</v>
      </c>
      <c r="F282" s="23" t="s">
        <v>62</v>
      </c>
      <c r="G282" s="17">
        <f t="shared" si="21"/>
        <v>232</v>
      </c>
      <c r="H282" s="18">
        <f t="shared" si="22"/>
        <v>9</v>
      </c>
      <c r="I282" s="19">
        <f t="shared" si="23"/>
        <v>9</v>
      </c>
      <c r="J282" s="20">
        <f>IF(I282&gt;=15,(SUM(LARGE(K282:AE282,{1;2;3;4;5;6;7;8;9;10;11;12;13;14;15}))+AF282),SUM(K282:AF282))</f>
        <v>223</v>
      </c>
      <c r="K282" s="119"/>
      <c r="L282" s="119"/>
      <c r="M282" s="119"/>
      <c r="N282" s="119">
        <v>25</v>
      </c>
      <c r="O282" s="119"/>
      <c r="P282" s="119">
        <v>25</v>
      </c>
      <c r="Q282" s="119"/>
      <c r="R282" s="119"/>
      <c r="S282" s="119"/>
      <c r="T282" s="119">
        <v>25</v>
      </c>
      <c r="U282" s="119">
        <v>25</v>
      </c>
      <c r="V282" s="119">
        <v>25</v>
      </c>
      <c r="W282" s="119"/>
      <c r="X282" s="119"/>
      <c r="Y282" s="119">
        <v>23</v>
      </c>
      <c r="Z282" s="119"/>
      <c r="AA282" s="119">
        <v>25</v>
      </c>
      <c r="AB282" s="119">
        <v>25</v>
      </c>
      <c r="AC282" s="119">
        <v>25</v>
      </c>
      <c r="AD282" s="119"/>
      <c r="AE282" s="119"/>
      <c r="AF282" s="121"/>
      <c r="AG282" s="33">
        <f t="shared" si="24"/>
        <v>0</v>
      </c>
    </row>
    <row r="283" spans="1:33" ht="12.75">
      <c r="A283" s="9" t="s">
        <v>119</v>
      </c>
      <c r="B283" s="8">
        <f>IF(ISBLANK(E283),"",LOOKUP(IF(2000+E283&gt;$G$1,1900+E283,2000+E283),Tabelle2!H:H,Tabelle2!J:J))</f>
        <v>30</v>
      </c>
      <c r="C283" s="24">
        <f t="shared" si="20"/>
        <v>4</v>
      </c>
      <c r="D283" s="123" t="s">
        <v>123</v>
      </c>
      <c r="E283" s="124">
        <v>82</v>
      </c>
      <c r="F283" s="23" t="s">
        <v>23</v>
      </c>
      <c r="G283" s="17">
        <f t="shared" si="21"/>
        <v>120</v>
      </c>
      <c r="H283" s="18">
        <f t="shared" si="22"/>
        <v>5</v>
      </c>
      <c r="I283" s="19">
        <f t="shared" si="23"/>
        <v>5</v>
      </c>
      <c r="J283" s="20">
        <f>IF(I283&gt;=15,(SUM(LARGE(K283:AE283,{1;2;3;4;5;6;7;8;9;10;11;12;13;14;15}))+AF283),SUM(K283:AF283))</f>
        <v>115</v>
      </c>
      <c r="K283" s="119"/>
      <c r="L283" s="119"/>
      <c r="M283" s="119"/>
      <c r="N283" s="119"/>
      <c r="O283" s="119">
        <v>20</v>
      </c>
      <c r="P283" s="119"/>
      <c r="Q283" s="119">
        <v>25</v>
      </c>
      <c r="R283" s="119"/>
      <c r="S283" s="119">
        <v>25</v>
      </c>
      <c r="T283" s="119">
        <v>23</v>
      </c>
      <c r="U283" s="119"/>
      <c r="V283" s="119"/>
      <c r="W283" s="119"/>
      <c r="X283" s="119"/>
      <c r="Y283" s="119"/>
      <c r="Z283" s="119"/>
      <c r="AA283" s="119">
        <v>22</v>
      </c>
      <c r="AB283" s="119"/>
      <c r="AC283" s="119"/>
      <c r="AD283" s="119"/>
      <c r="AE283" s="119"/>
      <c r="AF283" s="121"/>
      <c r="AG283" s="33">
        <f t="shared" si="24"/>
        <v>0</v>
      </c>
    </row>
    <row r="284" spans="1:33" ht="12.75">
      <c r="A284" s="9" t="s">
        <v>119</v>
      </c>
      <c r="B284" s="8">
        <f>IF(ISBLANK(E284),"",LOOKUP(IF(2000+E284&gt;$G$1,1900+E284,2000+E284),Tabelle2!H:H,Tabelle2!J:J))</f>
        <v>30</v>
      </c>
      <c r="C284" s="24">
        <f t="shared" si="20"/>
        <v>5</v>
      </c>
      <c r="D284" s="123" t="s">
        <v>37</v>
      </c>
      <c r="E284" s="124">
        <v>82</v>
      </c>
      <c r="F284" s="23" t="s">
        <v>32</v>
      </c>
      <c r="G284" s="17">
        <f t="shared" si="21"/>
        <v>78</v>
      </c>
      <c r="H284" s="18">
        <f t="shared" si="22"/>
        <v>3</v>
      </c>
      <c r="I284" s="19">
        <f t="shared" si="23"/>
        <v>3</v>
      </c>
      <c r="J284" s="20">
        <f>IF(I284&gt;=15,(SUM(LARGE(K284:AE284,{1;2;3;4;5;6;7;8;9;10;11;12;13;14;15}))+AF284),SUM(K284:AF284))</f>
        <v>75</v>
      </c>
      <c r="K284" s="121">
        <v>25</v>
      </c>
      <c r="L284" s="121">
        <v>25</v>
      </c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>
        <v>25</v>
      </c>
      <c r="Z284" s="121"/>
      <c r="AA284" s="121"/>
      <c r="AB284" s="121"/>
      <c r="AC284" s="121"/>
      <c r="AD284" s="121"/>
      <c r="AE284" s="121"/>
      <c r="AF284" s="121"/>
      <c r="AG284" s="33">
        <f t="shared" si="24"/>
        <v>0</v>
      </c>
    </row>
    <row r="285" spans="1:33" ht="12.75">
      <c r="A285" s="9" t="s">
        <v>119</v>
      </c>
      <c r="B285" s="8">
        <f>IF(ISBLANK(E285),"",LOOKUP(IF(2000+E285&gt;$G$1,1900+E285,2000+E285),Tabelle2!H:H,Tabelle2!J:J))</f>
        <v>30</v>
      </c>
      <c r="C285" s="24">
        <f t="shared" si="20"/>
        <v>6</v>
      </c>
      <c r="D285" s="123" t="s">
        <v>420</v>
      </c>
      <c r="E285" s="124">
        <v>80</v>
      </c>
      <c r="F285" s="23" t="s">
        <v>414</v>
      </c>
      <c r="G285" s="17">
        <f t="shared" si="21"/>
        <v>26</v>
      </c>
      <c r="H285" s="18">
        <f t="shared" si="22"/>
        <v>1</v>
      </c>
      <c r="I285" s="19">
        <f t="shared" si="23"/>
        <v>1</v>
      </c>
      <c r="J285" s="20">
        <f>IF(I285&gt;=15,(SUM(LARGE(K285:AE285,{1;2;3;4;5;6;7;8;9;10;11;12;13;14;15}))+AF285),SUM(K285:AF285))</f>
        <v>25</v>
      </c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>
        <v>25</v>
      </c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33">
        <f t="shared" si="24"/>
        <v>0</v>
      </c>
    </row>
    <row r="286" spans="1:33" ht="12.75">
      <c r="A286" s="9" t="s">
        <v>119</v>
      </c>
      <c r="B286" s="8">
        <f>IF(ISBLANK(E286),"",LOOKUP(IF(2000+E286&gt;$G$1,1900+E286,2000+E286),Tabelle2!H:H,Tabelle2!J:J))</f>
        <v>30</v>
      </c>
      <c r="C286" s="24">
        <f t="shared" si="20"/>
        <v>7</v>
      </c>
      <c r="D286" s="133" t="s">
        <v>442</v>
      </c>
      <c r="E286" s="124">
        <v>81</v>
      </c>
      <c r="F286" s="23" t="s">
        <v>26</v>
      </c>
      <c r="G286" s="17">
        <f t="shared" si="21"/>
        <v>22</v>
      </c>
      <c r="H286" s="18">
        <f t="shared" si="22"/>
        <v>1</v>
      </c>
      <c r="I286" s="19">
        <f t="shared" si="23"/>
        <v>1</v>
      </c>
      <c r="J286" s="20">
        <f>IF(I286&gt;=15,(SUM(LARGE(K286:AE286,{1;2;3;4;5;6;7;8;9;10;11;12;13;14;15}))+AF286),SUM(K286:AF286))</f>
        <v>21</v>
      </c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>
        <v>21</v>
      </c>
      <c r="AB286" s="61"/>
      <c r="AC286" s="61"/>
      <c r="AD286" s="61"/>
      <c r="AE286" s="61"/>
      <c r="AF286" s="34"/>
      <c r="AG286" s="33">
        <f t="shared" si="24"/>
        <v>0</v>
      </c>
    </row>
    <row r="287" spans="1:33" ht="12.75">
      <c r="A287" s="9" t="s">
        <v>119</v>
      </c>
      <c r="B287" s="8">
        <f>IF(ISBLANK(E287),"",LOOKUP(IF(2000+E287&gt;$G$1,1900+E287,2000+E287),Tabelle2!H:H,Tabelle2!J:J))</f>
        <v>30</v>
      </c>
      <c r="C287" s="24">
        <f t="shared" si="20"/>
        <v>8</v>
      </c>
      <c r="D287" s="123" t="s">
        <v>241</v>
      </c>
      <c r="E287" s="124">
        <v>84</v>
      </c>
      <c r="F287" s="23" t="s">
        <v>23</v>
      </c>
      <c r="G287" s="17">
        <f t="shared" si="21"/>
        <v>18</v>
      </c>
      <c r="H287" s="18">
        <f t="shared" si="22"/>
        <v>1</v>
      </c>
      <c r="I287" s="19">
        <f t="shared" si="23"/>
        <v>1</v>
      </c>
      <c r="J287" s="20">
        <f>IF(I287&gt;=15,(SUM(LARGE(K287:AE287,{1;2;3;4;5;6;7;8;9;10;11;12;13;14;15}))+AF287),SUM(K287:AF287))</f>
        <v>17</v>
      </c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>
        <v>17</v>
      </c>
      <c r="Y287" s="121"/>
      <c r="Z287" s="121"/>
      <c r="AA287" s="121"/>
      <c r="AB287" s="121"/>
      <c r="AC287" s="121"/>
      <c r="AD287" s="121"/>
      <c r="AE287" s="121"/>
      <c r="AF287" s="121"/>
      <c r="AG287" s="33">
        <f t="shared" si="24"/>
        <v>0</v>
      </c>
    </row>
    <row r="288" spans="1:33" ht="12.75">
      <c r="A288" s="9" t="s">
        <v>119</v>
      </c>
      <c r="B288" s="8">
        <f>IF(ISBLANK(E288),"",LOOKUP(IF(2000+E288&gt;$G$1,1900+E288,2000+E288),Tabelle2!H:H,Tabelle2!J:J))</f>
        <v>30</v>
      </c>
      <c r="C288" s="24">
        <f t="shared" si="20"/>
        <v>9</v>
      </c>
      <c r="D288" s="123" t="s">
        <v>431</v>
      </c>
      <c r="E288" s="124">
        <v>82</v>
      </c>
      <c r="F288" s="23" t="s">
        <v>39</v>
      </c>
      <c r="G288" s="17">
        <f t="shared" si="21"/>
        <v>16</v>
      </c>
      <c r="H288" s="18">
        <f t="shared" si="22"/>
        <v>1</v>
      </c>
      <c r="I288" s="19">
        <f t="shared" si="23"/>
        <v>1</v>
      </c>
      <c r="J288" s="20">
        <f>IF(I288&gt;=15,(SUM(LARGE(K288:AE288,{1;2;3;4;5;6;7;8;9;10;11;12;13;14;15}))+AF288),SUM(K288:AF288))</f>
        <v>15</v>
      </c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>
        <v>15</v>
      </c>
      <c r="AB288" s="61"/>
      <c r="AC288" s="61"/>
      <c r="AD288" s="61"/>
      <c r="AE288" s="61"/>
      <c r="AF288" s="34"/>
      <c r="AG288" s="33">
        <f t="shared" si="24"/>
        <v>0</v>
      </c>
    </row>
    <row r="289" spans="1:33" ht="12.75">
      <c r="A289" s="9" t="s">
        <v>119</v>
      </c>
      <c r="B289" s="8">
        <f>IF(ISBLANK(E289),"",LOOKUP(IF(2000+E289&gt;$G$1,1900+E289,2000+E289),Tabelle2!H:H,Tabelle2!J:J))</f>
        <v>30</v>
      </c>
      <c r="C289" s="24">
        <f t="shared" si="20"/>
      </c>
      <c r="D289" s="123" t="s">
        <v>298</v>
      </c>
      <c r="E289" s="124">
        <v>80</v>
      </c>
      <c r="F289" s="23" t="s">
        <v>62</v>
      </c>
      <c r="G289" s="17">
        <f t="shared" si="21"/>
        <v>0</v>
      </c>
      <c r="H289" s="18">
        <f t="shared" si="22"/>
        <v>0</v>
      </c>
      <c r="I289" s="19">
        <f t="shared" si="23"/>
        <v>0</v>
      </c>
      <c r="J289" s="20">
        <f>IF(I289&gt;=15,(SUM(LARGE(K289:AE289,{1;2;3;4;5;6;7;8;9;10;11;12;13;14;15}))+AF289),SUM(K289:AF289))</f>
        <v>0</v>
      </c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33">
        <f t="shared" si="24"/>
        <v>0</v>
      </c>
    </row>
    <row r="290" spans="1:33" ht="12.75">
      <c r="A290" s="9" t="s">
        <v>119</v>
      </c>
      <c r="B290" s="8">
        <f>IF(ISBLANK(E290),"",LOOKUP(IF(2000+E290&gt;$G$1,1900+E290,2000+E290),Tabelle2!H:H,Tabelle2!J:J))</f>
        <v>30</v>
      </c>
      <c r="C290" s="24">
        <f t="shared" si="20"/>
      </c>
      <c r="D290" s="123" t="s">
        <v>245</v>
      </c>
      <c r="E290" s="124">
        <v>81</v>
      </c>
      <c r="F290" s="23" t="s">
        <v>29</v>
      </c>
      <c r="G290" s="17">
        <f t="shared" si="21"/>
        <v>0</v>
      </c>
      <c r="H290" s="18">
        <f t="shared" si="22"/>
        <v>0</v>
      </c>
      <c r="I290" s="19">
        <f t="shared" si="23"/>
        <v>0</v>
      </c>
      <c r="J290" s="20">
        <f>IF(I290&gt;=15,(SUM(LARGE(K290:AE290,{1;2;3;4;5;6;7;8;9;10;11;12;13;14;15}))+AF290),SUM(K290:AF290))</f>
        <v>0</v>
      </c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33">
        <f t="shared" si="24"/>
        <v>0</v>
      </c>
    </row>
    <row r="291" spans="1:33" ht="12.75">
      <c r="A291" s="9" t="s">
        <v>119</v>
      </c>
      <c r="B291" s="8">
        <f>IF(ISBLANK(E291),"",LOOKUP(IF(2000+E291&gt;$G$1,1900+E291,2000+E291),Tabelle2!H:H,Tabelle2!J:J))</f>
        <v>30</v>
      </c>
      <c r="C291" s="24">
        <f t="shared" si="20"/>
      </c>
      <c r="D291" s="123" t="s">
        <v>347</v>
      </c>
      <c r="E291" s="124">
        <v>80</v>
      </c>
      <c r="F291" s="23" t="s">
        <v>26</v>
      </c>
      <c r="G291" s="17">
        <f t="shared" si="21"/>
        <v>0</v>
      </c>
      <c r="H291" s="18">
        <f t="shared" si="22"/>
        <v>0</v>
      </c>
      <c r="I291" s="19">
        <f t="shared" si="23"/>
        <v>0</v>
      </c>
      <c r="J291" s="20">
        <f>IF(I291&gt;=15,(SUM(LARGE(K291:AE291,{1;2;3;4;5;6;7;8;9;10;11;12;13;14;15}))+AF291),SUM(K291:AF291))</f>
        <v>0</v>
      </c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33">
        <f t="shared" si="24"/>
        <v>0</v>
      </c>
    </row>
    <row r="292" spans="1:33" ht="12.75">
      <c r="A292" s="9" t="s">
        <v>119</v>
      </c>
      <c r="B292" s="8">
        <f>IF(ISBLANK(E292),"",LOOKUP(IF(2000+E292&gt;$G$1,1900+E292,2000+E292),Tabelle2!H:H,Tabelle2!J:J))</f>
        <v>30</v>
      </c>
      <c r="C292" s="24">
        <f t="shared" si="20"/>
      </c>
      <c r="D292" s="123" t="s">
        <v>296</v>
      </c>
      <c r="E292" s="124">
        <v>83</v>
      </c>
      <c r="F292" s="23" t="s">
        <v>297</v>
      </c>
      <c r="G292" s="17">
        <f t="shared" si="21"/>
        <v>0</v>
      </c>
      <c r="H292" s="18">
        <f t="shared" si="22"/>
        <v>0</v>
      </c>
      <c r="I292" s="19">
        <f t="shared" si="23"/>
        <v>0</v>
      </c>
      <c r="J292" s="20">
        <f>IF(I292&gt;=15,(SUM(LARGE(K292:AE292,{1;2;3;4;5;6;7;8;9;10;11;12;13;14;15}))+AF292),SUM(K292:AF292))</f>
        <v>0</v>
      </c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33">
        <f t="shared" si="24"/>
        <v>0</v>
      </c>
    </row>
    <row r="293" spans="1:33" ht="12.75">
      <c r="A293" s="9" t="s">
        <v>119</v>
      </c>
      <c r="B293" s="8">
        <f>IF(ISBLANK(E293),"",LOOKUP(IF(2000+E293&gt;$G$1,1900+E293,2000+E293),Tabelle2!H:H,Tabelle2!J:J))</f>
        <v>20</v>
      </c>
      <c r="C293" s="24">
        <f t="shared" si="20"/>
        <v>1</v>
      </c>
      <c r="D293" s="123" t="s">
        <v>91</v>
      </c>
      <c r="E293" s="124">
        <v>89</v>
      </c>
      <c r="F293" s="23" t="s">
        <v>62</v>
      </c>
      <c r="G293" s="17">
        <f t="shared" si="21"/>
        <v>104</v>
      </c>
      <c r="H293" s="18">
        <f t="shared" si="22"/>
        <v>4</v>
      </c>
      <c r="I293" s="19">
        <f t="shared" si="23"/>
        <v>4</v>
      </c>
      <c r="J293" s="20">
        <f>IF(I293&gt;=15,(SUM(LARGE(K293:AE293,{1;2;3;4;5;6;7;8;9;10;11;12;13;14;15}))+AF293),SUM(K293:AF293))</f>
        <v>100</v>
      </c>
      <c r="K293" s="119">
        <v>25</v>
      </c>
      <c r="L293" s="119"/>
      <c r="M293" s="119"/>
      <c r="N293" s="119"/>
      <c r="O293" s="119">
        <v>25</v>
      </c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>
        <v>25</v>
      </c>
      <c r="AA293" s="61">
        <v>25</v>
      </c>
      <c r="AB293" s="61"/>
      <c r="AC293" s="61"/>
      <c r="AD293" s="61"/>
      <c r="AE293" s="61"/>
      <c r="AF293" s="34"/>
      <c r="AG293" s="33">
        <f t="shared" si="24"/>
        <v>0</v>
      </c>
    </row>
    <row r="294" spans="1:33" ht="12.75">
      <c r="A294" s="9" t="s">
        <v>119</v>
      </c>
      <c r="B294" s="8">
        <f>IF(ISBLANK(E294),"",LOOKUP(IF(2000+E294&gt;$G$1,1900+E294,2000+E294),Tabelle2!H:H,Tabelle2!J:J))</f>
        <v>20</v>
      </c>
      <c r="C294" s="24">
        <f t="shared" si="20"/>
        <v>2</v>
      </c>
      <c r="D294" s="123" t="s">
        <v>148</v>
      </c>
      <c r="E294" s="124">
        <v>87</v>
      </c>
      <c r="F294" s="23" t="s">
        <v>21</v>
      </c>
      <c r="G294" s="17">
        <f t="shared" si="21"/>
        <v>50</v>
      </c>
      <c r="H294" s="18">
        <f t="shared" si="22"/>
        <v>2</v>
      </c>
      <c r="I294" s="19">
        <f t="shared" si="23"/>
        <v>2</v>
      </c>
      <c r="J294" s="20">
        <f>IF(I294&gt;=15,(SUM(LARGE(K294:AE294,{1;2;3;4;5;6;7;8;9;10;11;12;13;14;15}))+AF294),SUM(K294:AF294))</f>
        <v>48</v>
      </c>
      <c r="K294" s="121"/>
      <c r="L294" s="121"/>
      <c r="M294" s="121"/>
      <c r="N294" s="121"/>
      <c r="O294" s="121">
        <v>23</v>
      </c>
      <c r="P294" s="121">
        <v>25</v>
      </c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61"/>
      <c r="AB294" s="61"/>
      <c r="AC294" s="61"/>
      <c r="AD294" s="61"/>
      <c r="AE294" s="61"/>
      <c r="AF294" s="34"/>
      <c r="AG294" s="33">
        <f t="shared" si="24"/>
        <v>0</v>
      </c>
    </row>
    <row r="295" spans="1:33" ht="12.75">
      <c r="A295" s="9" t="s">
        <v>119</v>
      </c>
      <c r="B295" s="8">
        <f>IF(ISBLANK(E295),"",LOOKUP(IF(2000+E295&gt;$G$1,1900+E295,2000+E295),Tabelle2!H:H,Tabelle2!J:J))</f>
        <v>20</v>
      </c>
      <c r="C295" s="24">
        <f t="shared" si="20"/>
        <v>3</v>
      </c>
      <c r="D295" s="123" t="s">
        <v>421</v>
      </c>
      <c r="E295" s="124">
        <v>85</v>
      </c>
      <c r="F295" s="23"/>
      <c r="G295" s="17">
        <f t="shared" si="21"/>
        <v>24</v>
      </c>
      <c r="H295" s="18">
        <f t="shared" si="22"/>
        <v>1</v>
      </c>
      <c r="I295" s="19">
        <f t="shared" si="23"/>
        <v>1</v>
      </c>
      <c r="J295" s="20">
        <f>IF(I295&gt;=15,(SUM(LARGE(K295:AE295,{1;2;3;4;5;6;7;8;9;10;11;12;13;14;15}))+AF295),SUM(K295:AF295))</f>
        <v>23</v>
      </c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>
        <v>23</v>
      </c>
      <c r="X295" s="121"/>
      <c r="Y295" s="121"/>
      <c r="Z295" s="121"/>
      <c r="AA295" s="61"/>
      <c r="AB295" s="61"/>
      <c r="AC295" s="61"/>
      <c r="AD295" s="61"/>
      <c r="AE295" s="61"/>
      <c r="AF295" s="34"/>
      <c r="AG295" s="33">
        <f t="shared" si="24"/>
        <v>0</v>
      </c>
    </row>
    <row r="296" spans="1:33" ht="12.75">
      <c r="A296" s="9" t="s">
        <v>119</v>
      </c>
      <c r="B296" s="8">
        <f>IF(ISBLANK(E296),"",LOOKUP(IF(2000+E296&gt;$G$1,1900+E296,2000+E296),Tabelle2!H:H,Tabelle2!J:J))</f>
        <v>20</v>
      </c>
      <c r="C296" s="24">
        <f t="shared" si="20"/>
        <v>3</v>
      </c>
      <c r="D296" s="133" t="s">
        <v>438</v>
      </c>
      <c r="E296" s="124">
        <v>90</v>
      </c>
      <c r="F296" s="23" t="s">
        <v>124</v>
      </c>
      <c r="G296" s="17">
        <f t="shared" si="21"/>
        <v>24</v>
      </c>
      <c r="H296" s="18">
        <f t="shared" si="22"/>
        <v>1</v>
      </c>
      <c r="I296" s="19">
        <f t="shared" si="23"/>
        <v>1</v>
      </c>
      <c r="J296" s="20">
        <f>IF(I296&gt;=15,(SUM(LARGE(K296:AE296,{1;2;3;4;5;6;7;8;9;10;11;12;13;14;15}))+AF296),SUM(K296:AF296))</f>
        <v>23</v>
      </c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>
        <v>23</v>
      </c>
      <c r="AB296" s="61"/>
      <c r="AC296" s="61"/>
      <c r="AD296" s="61"/>
      <c r="AE296" s="61"/>
      <c r="AF296" s="34"/>
      <c r="AG296" s="33">
        <f t="shared" si="24"/>
        <v>0</v>
      </c>
    </row>
    <row r="297" spans="1:33" ht="12.75">
      <c r="A297" s="9" t="s">
        <v>119</v>
      </c>
      <c r="B297" s="8">
        <f>IF(ISBLANK(E297),"",LOOKUP(IF(2000+E297&gt;$G$1,1900+E297,2000+E297),Tabelle2!H:H,Tabelle2!J:J))</f>
        <v>20</v>
      </c>
      <c r="C297" s="24">
        <f t="shared" si="20"/>
        <v>5</v>
      </c>
      <c r="D297" s="123" t="s">
        <v>393</v>
      </c>
      <c r="E297" s="124">
        <v>88</v>
      </c>
      <c r="F297" s="23" t="s">
        <v>23</v>
      </c>
      <c r="G297" s="17">
        <f t="shared" si="21"/>
        <v>23</v>
      </c>
      <c r="H297" s="18">
        <f t="shared" si="22"/>
        <v>1</v>
      </c>
      <c r="I297" s="19">
        <f t="shared" si="23"/>
        <v>1</v>
      </c>
      <c r="J297" s="20">
        <f>IF(I297&gt;=15,(SUM(LARGE(K297:AE297,{1;2;3;4;5;6;7;8;9;10;11;12;13;14;15}))+AF297),SUM(K297:AF297))</f>
        <v>22</v>
      </c>
      <c r="K297" s="121"/>
      <c r="L297" s="121"/>
      <c r="M297" s="121"/>
      <c r="N297" s="121"/>
      <c r="O297" s="121">
        <v>22</v>
      </c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61"/>
      <c r="AB297" s="61"/>
      <c r="AC297" s="61"/>
      <c r="AD297" s="61"/>
      <c r="AE297" s="61"/>
      <c r="AF297" s="34"/>
      <c r="AG297" s="33">
        <f t="shared" si="24"/>
        <v>0</v>
      </c>
    </row>
    <row r="298" spans="1:33" ht="12.75">
      <c r="A298" s="9" t="s">
        <v>119</v>
      </c>
      <c r="B298" s="8">
        <f>IF(ISBLANK(E298),"",LOOKUP(IF(2000+E298&gt;$G$1,1900+E298,2000+E298),Tabelle2!H:H,Tabelle2!J:J))</f>
        <v>20</v>
      </c>
      <c r="C298" s="24">
        <f t="shared" si="20"/>
        <v>5</v>
      </c>
      <c r="D298" s="133" t="s">
        <v>439</v>
      </c>
      <c r="E298" s="124">
        <v>86</v>
      </c>
      <c r="F298" s="23" t="s">
        <v>170</v>
      </c>
      <c r="G298" s="17">
        <f t="shared" si="21"/>
        <v>23</v>
      </c>
      <c r="H298" s="18">
        <f t="shared" si="22"/>
        <v>1</v>
      </c>
      <c r="I298" s="19">
        <f t="shared" si="23"/>
        <v>1</v>
      </c>
      <c r="J298" s="20">
        <f>IF(I298&gt;=15,(SUM(LARGE(K298:AE298,{1;2;3;4;5;6;7;8;9;10;11;12;13;14;15}))+AF298),SUM(K298:AF298))</f>
        <v>22</v>
      </c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>
        <v>22</v>
      </c>
      <c r="AB298" s="61"/>
      <c r="AC298" s="61"/>
      <c r="AD298" s="61"/>
      <c r="AE298" s="61"/>
      <c r="AF298" s="34"/>
      <c r="AG298" s="33">
        <f t="shared" si="24"/>
        <v>0</v>
      </c>
    </row>
    <row r="299" spans="1:33" ht="12.75">
      <c r="A299" s="9" t="s">
        <v>119</v>
      </c>
      <c r="B299" s="8">
        <f>IF(ISBLANK(E299),"",LOOKUP(IF(2000+E299&gt;$G$1,1900+E299,2000+E299),Tabelle2!H:H,Tabelle2!J:J))</f>
        <v>20</v>
      </c>
      <c r="C299" s="24">
        <f t="shared" si="20"/>
        <v>7</v>
      </c>
      <c r="D299" s="133" t="s">
        <v>440</v>
      </c>
      <c r="E299" s="124">
        <v>88</v>
      </c>
      <c r="F299" s="23" t="s">
        <v>171</v>
      </c>
      <c r="G299" s="17">
        <f t="shared" si="21"/>
        <v>22</v>
      </c>
      <c r="H299" s="18">
        <f t="shared" si="22"/>
        <v>1</v>
      </c>
      <c r="I299" s="19">
        <f t="shared" si="23"/>
        <v>1</v>
      </c>
      <c r="J299" s="20">
        <f>IF(I299&gt;=15,(SUM(LARGE(K299:AE299,{1;2;3;4;5;6;7;8;9;10;11;12;13;14;15}))+AF299),SUM(K299:AF299))</f>
        <v>21</v>
      </c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>
        <v>21</v>
      </c>
      <c r="AB299" s="61"/>
      <c r="AC299" s="61"/>
      <c r="AD299" s="61"/>
      <c r="AE299" s="61"/>
      <c r="AF299" s="34"/>
      <c r="AG299" s="33">
        <f t="shared" si="24"/>
        <v>0</v>
      </c>
    </row>
    <row r="300" spans="1:33" ht="12.75">
      <c r="A300" s="9" t="s">
        <v>119</v>
      </c>
      <c r="B300" s="8">
        <f>IF(ISBLANK(E300),"",LOOKUP(IF(2000+E300&gt;$G$1,1900+E300,2000+E300),Tabelle2!H:H,Tabelle2!J:J))</f>
        <v>20</v>
      </c>
      <c r="C300" s="24">
        <f t="shared" si="20"/>
        <v>8</v>
      </c>
      <c r="D300" s="123" t="s">
        <v>389</v>
      </c>
      <c r="E300" s="124">
        <v>88</v>
      </c>
      <c r="F300" s="23" t="s">
        <v>23</v>
      </c>
      <c r="G300" s="17">
        <f t="shared" si="21"/>
        <v>21</v>
      </c>
      <c r="H300" s="18">
        <f t="shared" si="22"/>
        <v>1</v>
      </c>
      <c r="I300" s="19">
        <f t="shared" si="23"/>
        <v>1</v>
      </c>
      <c r="J300" s="20">
        <f>IF(I300&gt;=15,(SUM(LARGE(K300:AE300,{1;2;3;4;5;6;7;8;9;10;11;12;13;14;15}))+AF300),SUM(K300:AF300))</f>
        <v>20</v>
      </c>
      <c r="K300" s="121"/>
      <c r="L300" s="121"/>
      <c r="M300" s="121"/>
      <c r="N300" s="121"/>
      <c r="O300" s="121">
        <v>20</v>
      </c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61"/>
      <c r="AB300" s="61"/>
      <c r="AC300" s="61"/>
      <c r="AD300" s="61"/>
      <c r="AE300" s="61"/>
      <c r="AF300" s="34"/>
      <c r="AG300" s="33">
        <f t="shared" si="24"/>
        <v>0</v>
      </c>
    </row>
    <row r="301" spans="1:33" ht="12.75">
      <c r="A301" s="9" t="s">
        <v>119</v>
      </c>
      <c r="B301" s="8">
        <f>IF(ISBLANK(E301),"",LOOKUP(IF(2000+E301&gt;$G$1,1900+E301,2000+E301),Tabelle2!H:H,Tabelle2!J:J))</f>
        <v>20</v>
      </c>
      <c r="C301" s="24">
        <f t="shared" si="20"/>
        <v>8</v>
      </c>
      <c r="D301" s="133" t="s">
        <v>441</v>
      </c>
      <c r="E301" s="124">
        <v>89</v>
      </c>
      <c r="F301" s="23" t="s">
        <v>39</v>
      </c>
      <c r="G301" s="17">
        <f t="shared" si="21"/>
        <v>21</v>
      </c>
      <c r="H301" s="18">
        <f t="shared" si="22"/>
        <v>1</v>
      </c>
      <c r="I301" s="19">
        <f t="shared" si="23"/>
        <v>1</v>
      </c>
      <c r="J301" s="20">
        <f>IF(I301&gt;=15,(SUM(LARGE(K301:AE301,{1;2;3;4;5;6;7;8;9;10;11;12;13;14;15}))+AF301),SUM(K301:AF301))</f>
        <v>20</v>
      </c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>
        <v>20</v>
      </c>
      <c r="AB301" s="61"/>
      <c r="AC301" s="61"/>
      <c r="AD301" s="61"/>
      <c r="AE301" s="61"/>
      <c r="AF301" s="34"/>
      <c r="AG301" s="33">
        <f t="shared" si="24"/>
        <v>0</v>
      </c>
    </row>
    <row r="302" spans="1:33" ht="12.75">
      <c r="A302" s="9" t="s">
        <v>119</v>
      </c>
      <c r="B302" s="8">
        <f>IF(ISBLANK(E302),"",LOOKUP(IF(2000+E302&gt;$G$1,1900+E302,2000+E302),Tabelle2!H:H,Tabelle2!J:J))</f>
        <v>20</v>
      </c>
      <c r="C302" s="24">
        <f t="shared" si="20"/>
        <v>10</v>
      </c>
      <c r="D302" s="123" t="s">
        <v>371</v>
      </c>
      <c r="E302" s="124">
        <v>86</v>
      </c>
      <c r="F302" s="23" t="s">
        <v>62</v>
      </c>
      <c r="G302" s="17">
        <f t="shared" si="21"/>
        <v>16</v>
      </c>
      <c r="H302" s="18">
        <f t="shared" si="22"/>
        <v>1</v>
      </c>
      <c r="I302" s="19">
        <f t="shared" si="23"/>
        <v>1</v>
      </c>
      <c r="J302" s="20">
        <f>IF(I302&gt;=15,(SUM(LARGE(K302:AE302,{1;2;3;4;5;6;7;8;9;10;11;12;13;14;15}))+AF302),SUM(K302:AF302))</f>
        <v>15</v>
      </c>
      <c r="K302" s="121"/>
      <c r="L302" s="121">
        <v>15</v>
      </c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61"/>
      <c r="AB302" s="61"/>
      <c r="AC302" s="61"/>
      <c r="AD302" s="61"/>
      <c r="AE302" s="61"/>
      <c r="AF302" s="34"/>
      <c r="AG302" s="33">
        <f t="shared" si="24"/>
        <v>0</v>
      </c>
    </row>
    <row r="303" spans="1:33" ht="12.75">
      <c r="A303" s="9" t="s">
        <v>119</v>
      </c>
      <c r="B303" s="8">
        <f>IF(ISBLANK(E303),"",LOOKUP(IF(2000+E303&gt;$G$1,1900+E303,2000+E303),Tabelle2!H:H,Tabelle2!J:J))</f>
        <v>20</v>
      </c>
      <c r="C303" s="24">
        <f t="shared" si="20"/>
      </c>
      <c r="D303" s="123" t="s">
        <v>166</v>
      </c>
      <c r="E303" s="124">
        <v>92</v>
      </c>
      <c r="F303" s="23" t="s">
        <v>167</v>
      </c>
      <c r="G303" s="17">
        <f t="shared" si="21"/>
        <v>0</v>
      </c>
      <c r="H303" s="18">
        <f t="shared" si="22"/>
        <v>0</v>
      </c>
      <c r="I303" s="19">
        <f t="shared" si="23"/>
        <v>0</v>
      </c>
      <c r="J303" s="20">
        <f>IF(I303&gt;=15,(SUM(LARGE(K303:AE303,{1;2;3;4;5;6;7;8;9;10;11;12;13;14;15}))+AF303),SUM(K303:AF303))</f>
        <v>0</v>
      </c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61"/>
      <c r="AB303" s="61"/>
      <c r="AC303" s="61"/>
      <c r="AD303" s="61"/>
      <c r="AE303" s="61"/>
      <c r="AF303" s="34"/>
      <c r="AG303" s="33">
        <f t="shared" si="24"/>
        <v>0</v>
      </c>
    </row>
    <row r="304" spans="1:33" ht="12.75">
      <c r="A304" s="9" t="s">
        <v>119</v>
      </c>
      <c r="B304" s="8">
        <f>IF(ISBLANK(E304),"",LOOKUP(IF(2000+E304&gt;$G$1,1900+E304,2000+E304),Tabelle2!H:H,Tabelle2!J:J))</f>
        <v>20</v>
      </c>
      <c r="C304" s="24">
        <f t="shared" si="20"/>
      </c>
      <c r="D304" s="123" t="s">
        <v>273</v>
      </c>
      <c r="E304" s="124">
        <v>92</v>
      </c>
      <c r="F304" s="23" t="s">
        <v>274</v>
      </c>
      <c r="G304" s="17">
        <f t="shared" si="21"/>
        <v>0</v>
      </c>
      <c r="H304" s="18">
        <f t="shared" si="22"/>
        <v>0</v>
      </c>
      <c r="I304" s="19">
        <f t="shared" si="23"/>
        <v>0</v>
      </c>
      <c r="J304" s="20">
        <f>IF(I304&gt;=15,(SUM(LARGE(K304:AE304,{1;2;3;4;5;6;7;8;9;10;11;12;13;14;15}))+AF304),SUM(K304:AF304))</f>
        <v>0</v>
      </c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61"/>
      <c r="AB304" s="61"/>
      <c r="AC304" s="61"/>
      <c r="AD304" s="61"/>
      <c r="AE304" s="61"/>
      <c r="AF304" s="34"/>
      <c r="AG304" s="33">
        <f t="shared" si="24"/>
        <v>0</v>
      </c>
    </row>
    <row r="305" spans="1:33" ht="12.75">
      <c r="A305" s="9" t="s">
        <v>119</v>
      </c>
      <c r="B305" s="8">
        <f>IF(ISBLANK(E305),"",LOOKUP(IF(2000+E305&gt;$G$1,1900+E305,2000+E305),Tabelle2!H:H,Tabelle2!J:J))</f>
        <v>20</v>
      </c>
      <c r="C305" s="24">
        <f t="shared" si="20"/>
      </c>
      <c r="D305" s="123" t="s">
        <v>36</v>
      </c>
      <c r="E305" s="124">
        <v>86</v>
      </c>
      <c r="F305" s="23" t="s">
        <v>23</v>
      </c>
      <c r="G305" s="17">
        <f t="shared" si="21"/>
        <v>0</v>
      </c>
      <c r="H305" s="18">
        <f t="shared" si="22"/>
        <v>0</v>
      </c>
      <c r="I305" s="19">
        <f t="shared" si="23"/>
        <v>0</v>
      </c>
      <c r="J305" s="20">
        <f>IF(I305&gt;=15,(SUM(LARGE(K305:AE305,{1;2;3;4;5;6;7;8;9;10;11;12;13;14;15}))+AF305),SUM(K305:AF305))</f>
        <v>0</v>
      </c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61"/>
      <c r="AB305" s="61"/>
      <c r="AC305" s="61"/>
      <c r="AD305" s="61"/>
      <c r="AE305" s="61"/>
      <c r="AF305" s="34"/>
      <c r="AG305" s="33">
        <f t="shared" si="24"/>
        <v>0</v>
      </c>
    </row>
    <row r="306" spans="1:33" ht="12.75">
      <c r="A306" s="9" t="s">
        <v>119</v>
      </c>
      <c r="B306" s="8">
        <f>IF(ISBLANK(E306),"",LOOKUP(IF(2000+E306&gt;$G$1,1900+E306,2000+E306),Tabelle2!H:H,Tabelle2!J:J))</f>
        <v>20</v>
      </c>
      <c r="C306" s="24">
        <f t="shared" si="20"/>
      </c>
      <c r="D306" s="123" t="s">
        <v>222</v>
      </c>
      <c r="E306" s="124">
        <v>85</v>
      </c>
      <c r="F306" s="23" t="s">
        <v>21</v>
      </c>
      <c r="G306" s="17">
        <f t="shared" si="21"/>
        <v>0</v>
      </c>
      <c r="H306" s="18">
        <f t="shared" si="22"/>
        <v>0</v>
      </c>
      <c r="I306" s="19">
        <f t="shared" si="23"/>
        <v>0</v>
      </c>
      <c r="J306" s="20">
        <f>IF(I306&gt;=15,(SUM(LARGE(K306:AE306,{1;2;3;4;5;6;7;8;9;10;11;12;13;14;15}))+AF306),SUM(K306:AF306))</f>
        <v>0</v>
      </c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61"/>
      <c r="AB306" s="61"/>
      <c r="AC306" s="61"/>
      <c r="AD306" s="61"/>
      <c r="AE306" s="61"/>
      <c r="AF306" s="34"/>
      <c r="AG306" s="33">
        <f t="shared" si="24"/>
        <v>0</v>
      </c>
    </row>
    <row r="307" spans="1:33" ht="12.75">
      <c r="A307" s="9" t="s">
        <v>119</v>
      </c>
      <c r="B307" s="8">
        <f>IF(ISBLANK(E307),"",LOOKUP(IF(2000+E307&gt;$G$1,1900+E307,2000+E307),Tabelle2!H:H,Tabelle2!J:J))</f>
        <v>20</v>
      </c>
      <c r="C307" s="24">
        <f t="shared" si="20"/>
      </c>
      <c r="D307" s="123" t="s">
        <v>142</v>
      </c>
      <c r="E307" s="124">
        <v>85</v>
      </c>
      <c r="F307" s="23" t="s">
        <v>130</v>
      </c>
      <c r="G307" s="17">
        <f t="shared" si="21"/>
        <v>0</v>
      </c>
      <c r="H307" s="18">
        <f t="shared" si="22"/>
        <v>0</v>
      </c>
      <c r="I307" s="19">
        <f t="shared" si="23"/>
        <v>0</v>
      </c>
      <c r="J307" s="20">
        <f>IF(I307&gt;=15,(SUM(LARGE(K307:AE307,{1;2;3;4;5;6;7;8;9;10;11;12;13;14;15}))+AF307),SUM(K307:AF307))</f>
        <v>0</v>
      </c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34"/>
      <c r="AG307" s="33">
        <f t="shared" si="24"/>
        <v>0</v>
      </c>
    </row>
    <row r="308" spans="1:33" ht="12.75">
      <c r="A308" s="25"/>
      <c r="B308" s="25"/>
      <c r="C308" s="25"/>
      <c r="D308" s="52"/>
      <c r="E308" s="49"/>
      <c r="F308" s="50"/>
      <c r="G308" s="27"/>
      <c r="H308" s="28"/>
      <c r="I308" s="29"/>
      <c r="J308" s="36" t="s">
        <v>397</v>
      </c>
      <c r="K308" s="60">
        <f aca="true" t="shared" si="25" ref="K308:AF308">COUNTIF(K8:K305,"&gt;=1")</f>
        <v>69</v>
      </c>
      <c r="L308" s="60">
        <f t="shared" si="25"/>
        <v>69</v>
      </c>
      <c r="M308" s="60">
        <f t="shared" si="25"/>
        <v>51</v>
      </c>
      <c r="N308" s="60">
        <f t="shared" si="25"/>
        <v>52</v>
      </c>
      <c r="O308" s="60">
        <f t="shared" si="25"/>
        <v>71</v>
      </c>
      <c r="P308" s="60">
        <f t="shared" si="25"/>
        <v>52</v>
      </c>
      <c r="Q308" s="60">
        <f t="shared" si="25"/>
        <v>53</v>
      </c>
      <c r="R308" s="60">
        <f t="shared" si="25"/>
        <v>56</v>
      </c>
      <c r="S308" s="60">
        <f t="shared" si="25"/>
        <v>41</v>
      </c>
      <c r="T308" s="60">
        <f t="shared" si="25"/>
        <v>50</v>
      </c>
      <c r="U308" s="60">
        <f t="shared" si="25"/>
        <v>40</v>
      </c>
      <c r="V308" s="60">
        <f t="shared" si="25"/>
        <v>38</v>
      </c>
      <c r="W308" s="60">
        <f t="shared" si="25"/>
        <v>48</v>
      </c>
      <c r="X308" s="60">
        <f t="shared" si="25"/>
        <v>53</v>
      </c>
      <c r="Y308" s="60">
        <f t="shared" si="25"/>
        <v>59</v>
      </c>
      <c r="Z308" s="60">
        <f t="shared" si="25"/>
        <v>41</v>
      </c>
      <c r="AA308" s="60">
        <f t="shared" si="25"/>
        <v>122</v>
      </c>
      <c r="AB308" s="60">
        <f t="shared" si="25"/>
        <v>48</v>
      </c>
      <c r="AC308" s="60">
        <f t="shared" si="25"/>
        <v>60</v>
      </c>
      <c r="AD308" s="60">
        <f t="shared" si="25"/>
        <v>0</v>
      </c>
      <c r="AE308" s="60">
        <f t="shared" si="25"/>
        <v>0</v>
      </c>
      <c r="AF308" s="60">
        <f t="shared" si="25"/>
        <v>33</v>
      </c>
      <c r="AG308" s="33"/>
    </row>
    <row r="309" spans="1:33" ht="12.75">
      <c r="A309" s="26"/>
      <c r="B309" s="26"/>
      <c r="C309" s="26"/>
      <c r="D309" s="48"/>
      <c r="E309" s="49"/>
      <c r="F309" s="51"/>
      <c r="G309" s="27"/>
      <c r="H309" s="37">
        <f>SUM(H8:H308)</f>
        <v>1074</v>
      </c>
      <c r="I309" s="38" t="s">
        <v>96</v>
      </c>
      <c r="J309" s="30"/>
      <c r="K309" s="60"/>
      <c r="L309" s="60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53"/>
      <c r="AG309" s="33"/>
    </row>
    <row r="310" spans="1:34" ht="12.75">
      <c r="A310" s="109"/>
      <c r="B310" s="110"/>
      <c r="C310" s="111"/>
      <c r="D310" s="112" t="s">
        <v>16</v>
      </c>
      <c r="E310" s="113"/>
      <c r="F310" s="114"/>
      <c r="G310" s="115"/>
      <c r="H310" s="111"/>
      <c r="I310" s="111"/>
      <c r="J310" s="111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7"/>
      <c r="AG310" s="118"/>
      <c r="AH310" s="118"/>
    </row>
    <row r="311" spans="11:34" ht="12.75" hidden="1"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H311" s="100"/>
    </row>
    <row r="312" spans="11:31" ht="12.75" hidden="1"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</row>
    <row r="313" spans="11:31" ht="12.75" hidden="1"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</row>
    <row r="314" spans="11:31" ht="12.75" hidden="1"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</row>
    <row r="315" spans="11:31" ht="12.75" hidden="1"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</row>
    <row r="316" spans="11:31" ht="12.75" hidden="1"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</row>
    <row r="317" spans="11:31" ht="12.75" hidden="1"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</row>
    <row r="318" spans="11:31" ht="12.75" hidden="1"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</row>
    <row r="319" spans="11:31" ht="12.75" hidden="1"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</row>
    <row r="320" spans="11:31" ht="12.75" hidden="1"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</row>
    <row r="321" spans="11:31" ht="12.75" hidden="1"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</row>
    <row r="322" spans="11:31" ht="12.75" hidden="1"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</row>
    <row r="323" spans="11:31" ht="12.75" hidden="1"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</row>
    <row r="324" spans="11:31" ht="12.75" hidden="1"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</row>
    <row r="325" spans="11:31" ht="12.75" hidden="1"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</row>
    <row r="326" spans="11:31" ht="12.75" hidden="1"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</row>
    <row r="327" spans="11:31" ht="12.75" hidden="1"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</row>
    <row r="328" spans="11:31" ht="12.75" hidden="1"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</row>
    <row r="329" spans="11:31" ht="12.75" hidden="1"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</row>
    <row r="330" spans="11:31" ht="12.75" hidden="1"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</row>
    <row r="331" spans="11:31" ht="12.75" hidden="1"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</row>
    <row r="332" spans="11:31" ht="12.75" hidden="1"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</row>
    <row r="333" spans="11:31" ht="12.75" hidden="1"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</row>
    <row r="334" spans="11:31" ht="12.75" hidden="1"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</row>
    <row r="335" spans="11:31" ht="12.75" hidden="1"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</row>
    <row r="336" spans="11:31" ht="12.75" hidden="1"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</row>
    <row r="337" spans="11:31" ht="12.75" hidden="1"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</row>
    <row r="338" spans="11:31" ht="12.75" hidden="1"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</row>
    <row r="339" spans="11:31" ht="12.75" hidden="1"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</row>
    <row r="340" spans="11:31" ht="12.75" hidden="1"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</row>
    <row r="341" spans="11:31" ht="12.75" hidden="1"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</row>
    <row r="342" spans="11:31" ht="12.75" hidden="1"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</row>
    <row r="343" spans="11:31" ht="12.75" hidden="1"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</row>
    <row r="344" spans="11:31" ht="12.75" hidden="1"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</row>
    <row r="345" spans="11:31" ht="12.75" hidden="1"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</row>
    <row r="346" spans="11:31" ht="12.75" hidden="1"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</row>
    <row r="347" spans="11:31" ht="12.75" hidden="1"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</row>
    <row r="348" spans="11:31" ht="12.75" hidden="1"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</row>
    <row r="349" spans="11:31" ht="12.75" hidden="1"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</row>
    <row r="350" spans="11:31" ht="12.75" hidden="1"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</row>
    <row r="351" spans="11:31" ht="12.75" hidden="1"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</row>
    <row r="352" spans="11:31" ht="12.75" hidden="1"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</row>
    <row r="353" spans="11:31" ht="12.75" hidden="1"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</row>
    <row r="354" spans="11:31" ht="12.75" hidden="1"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</row>
    <row r="355" spans="11:31" ht="12.75" hidden="1"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</row>
    <row r="356" spans="11:31" ht="12.75" hidden="1"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</row>
    <row r="357" spans="11:31" ht="12.75" hidden="1"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</row>
    <row r="358" spans="11:31" ht="12.75" hidden="1"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</row>
    <row r="359" spans="11:31" ht="12.75" hidden="1"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</row>
    <row r="360" spans="11:31" ht="12.75" hidden="1"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</row>
    <row r="361" spans="11:31" ht="12.75" hidden="1"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</row>
    <row r="362" spans="11:31" ht="12.75" hidden="1"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</row>
    <row r="363" spans="11:31" ht="12.75" hidden="1"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</row>
    <row r="364" spans="11:31" ht="12.75" hidden="1"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</row>
    <row r="365" spans="11:31" ht="12.75" hidden="1"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</row>
    <row r="366" spans="11:31" ht="12.75" hidden="1"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</row>
    <row r="367" spans="11:31" ht="12.75" hidden="1"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</row>
    <row r="368" spans="11:31" ht="12.75" hidden="1"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</row>
    <row r="369" spans="11:31" ht="12.75" hidden="1"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</row>
    <row r="370" spans="11:31" ht="12.75" hidden="1"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</row>
    <row r="371" spans="11:31" ht="12.75" hidden="1"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</row>
    <row r="372" spans="11:31" ht="12.75" hidden="1"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</row>
    <row r="373" spans="11:31" ht="12.75" hidden="1"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</row>
    <row r="374" spans="11:31" ht="12.75" hidden="1"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</row>
    <row r="375" spans="11:31" ht="12.75" hidden="1"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</row>
    <row r="376" spans="11:31" ht="12.75" hidden="1"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</row>
    <row r="377" spans="11:31" ht="12.75" hidden="1"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</row>
    <row r="378" spans="11:31" ht="12.75" hidden="1"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</row>
    <row r="379" spans="11:31" ht="12.75" hidden="1"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</row>
    <row r="380" spans="11:31" ht="12.75" hidden="1"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</row>
    <row r="381" spans="11:31" ht="12.75" hidden="1"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</row>
    <row r="382" spans="11:31" ht="12.75" hidden="1"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</row>
    <row r="383" spans="11:31" ht="12.75" hidden="1"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</row>
    <row r="384" spans="11:31" ht="12.75" hidden="1"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</row>
    <row r="385" spans="11:31" ht="12.75" hidden="1"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</row>
    <row r="386" spans="11:31" ht="12.75" hidden="1"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</row>
    <row r="387" spans="11:31" ht="12.75" hidden="1"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</row>
    <row r="388" spans="11:31" ht="12.75" hidden="1"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</row>
    <row r="389" spans="11:31" ht="12.75" hidden="1"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</row>
    <row r="390" spans="11:31" ht="12.75" hidden="1"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</row>
    <row r="391" spans="11:31" ht="12.75" hidden="1"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</row>
    <row r="392" spans="11:31" ht="12.75" hidden="1"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</row>
    <row r="393" spans="11:31" ht="12.75" hidden="1"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</row>
    <row r="394" spans="11:31" ht="12.75" hidden="1"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</row>
    <row r="395" spans="11:31" ht="12.75" hidden="1"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</row>
    <row r="396" spans="11:31" ht="12.75" hidden="1"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</row>
    <row r="397" spans="11:31" ht="12.75" hidden="1"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</row>
    <row r="398" spans="11:31" ht="12.75" hidden="1"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</row>
    <row r="399" spans="11:31" ht="12.75" hidden="1"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</row>
    <row r="400" spans="11:31" ht="12.75" hidden="1"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</row>
    <row r="401" spans="11:31" ht="12.75" hidden="1"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</row>
    <row r="402" spans="11:31" ht="12.75" hidden="1"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</row>
    <row r="403" spans="11:31" ht="12.75" hidden="1"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</row>
    <row r="404" spans="11:31" ht="12.75" hidden="1"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</row>
    <row r="405" spans="11:31" ht="12.75" hidden="1"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</row>
    <row r="406" spans="11:31" ht="12.75" hidden="1"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</row>
    <row r="407" spans="11:31" ht="12.75" hidden="1"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</row>
    <row r="408" spans="11:31" ht="12.75" hidden="1"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</row>
    <row r="409" spans="11:31" ht="12.75" hidden="1"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</row>
    <row r="410" spans="11:31" ht="12.75" hidden="1"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</row>
    <row r="411" spans="11:31" ht="12.75" hidden="1"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</row>
    <row r="412" spans="11:31" ht="12.75" hidden="1"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</row>
    <row r="413" spans="11:31" ht="12.75" hidden="1"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</row>
    <row r="414" spans="11:31" ht="12.75" hidden="1"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</row>
    <row r="415" spans="11:31" ht="12.75" hidden="1"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</row>
    <row r="416" spans="11:31" ht="12.75" hidden="1"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</row>
    <row r="417" spans="11:31" ht="12.75" hidden="1"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</row>
    <row r="418" spans="11:31" ht="12.75" hidden="1"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</row>
    <row r="419" spans="11:31" ht="12.75" hidden="1"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</row>
    <row r="420" spans="11:31" ht="12.75" hidden="1"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</row>
    <row r="421" spans="11:31" ht="12.75" hidden="1"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</row>
    <row r="422" spans="11:31" ht="12.75" hidden="1"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</row>
    <row r="423" spans="11:31" ht="12.75" hidden="1"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</row>
    <row r="424" spans="11:31" ht="12.75" hidden="1"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</row>
    <row r="425" spans="11:31" ht="12.75" hidden="1"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</row>
    <row r="426" spans="11:31" ht="12.75" hidden="1"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</row>
    <row r="427" spans="11:31" ht="12.75" hidden="1"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</row>
    <row r="428" spans="11:31" ht="12.75" hidden="1"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</row>
    <row r="429" spans="11:31" ht="12.75" hidden="1"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</row>
    <row r="430" spans="11:31" ht="12.75" hidden="1"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</row>
    <row r="431" spans="11:31" ht="12.75" hidden="1"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</row>
    <row r="432" spans="11:31" ht="12.75" hidden="1"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</row>
    <row r="433" spans="11:31" ht="12.75" hidden="1"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</row>
    <row r="434" spans="11:31" ht="12.75" hidden="1"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</row>
    <row r="435" spans="11:31" ht="12.75" hidden="1"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</row>
    <row r="436" spans="11:31" ht="12.75" hidden="1"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</row>
    <row r="437" spans="11:31" ht="12.75" hidden="1"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</row>
    <row r="438" spans="11:31" ht="12.75" hidden="1"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</row>
    <row r="439" spans="11:31" ht="12.75" hidden="1"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</row>
    <row r="440" spans="11:31" ht="12.75" hidden="1"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</row>
    <row r="441" spans="11:31" ht="12.75" hidden="1"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</row>
    <row r="442" spans="11:31" ht="12.75" hidden="1"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</row>
    <row r="443" spans="11:31" ht="12.75" hidden="1"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</row>
    <row r="444" spans="11:31" ht="12.75" hidden="1"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</row>
    <row r="445" spans="11:31" ht="12.75" hidden="1"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</row>
    <row r="446" spans="11:31" ht="12.75" hidden="1"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</row>
    <row r="447" spans="11:31" ht="12.75" hidden="1"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</row>
    <row r="448" spans="11:31" ht="12.75" hidden="1"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</row>
    <row r="449" spans="11:31" ht="12.75" hidden="1"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</row>
    <row r="450" spans="11:31" ht="12.75" hidden="1"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</row>
    <row r="451" spans="11:31" ht="12.75" hidden="1"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</row>
    <row r="452" spans="11:31" ht="12.75" hidden="1"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</row>
    <row r="453" spans="11:31" ht="12.75" hidden="1"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</row>
    <row r="454" spans="11:31" ht="12.75" hidden="1"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</row>
    <row r="455" spans="11:31" ht="12.75" hidden="1"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</row>
    <row r="456" spans="11:31" ht="12.75" hidden="1"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</row>
    <row r="457" spans="11:31" ht="12.75" hidden="1"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</row>
    <row r="458" spans="11:31" ht="12.75" hidden="1"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</row>
    <row r="459" spans="11:31" ht="12.75" hidden="1"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</row>
    <row r="460" spans="11:31" ht="12.75" hidden="1"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</row>
    <row r="461" spans="11:31" ht="12.75" hidden="1"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</row>
    <row r="462" spans="11:31" ht="12.75" hidden="1"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</row>
    <row r="463" spans="11:31" ht="12.75" hidden="1"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</row>
    <row r="464" spans="11:31" ht="12.75" hidden="1"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</row>
    <row r="465" spans="11:31" ht="12.75" hidden="1"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</row>
    <row r="466" spans="11:31" ht="12.75" hidden="1"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</row>
    <row r="467" spans="11:31" ht="12.75" hidden="1"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</row>
    <row r="468" spans="11:31" ht="12.75" hidden="1"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</row>
    <row r="469" spans="11:31" ht="12.75" hidden="1"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</row>
    <row r="470" spans="11:31" ht="12.75" hidden="1"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</row>
    <row r="471" spans="11:31" ht="12.75" hidden="1"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</row>
    <row r="472" spans="11:31" ht="12.75" hidden="1"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</row>
    <row r="473" spans="11:31" ht="12.75" hidden="1"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</row>
    <row r="474" spans="11:31" ht="12.75" hidden="1"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</row>
    <row r="475" spans="11:31" ht="12.75" hidden="1"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</row>
    <row r="476" spans="11:31" ht="12.75" hidden="1"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</row>
    <row r="477" spans="11:31" ht="12.75" hidden="1"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</row>
    <row r="478" spans="11:31" ht="12.75" hidden="1"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</row>
    <row r="479" spans="11:31" ht="12.75" hidden="1"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</row>
    <row r="480" spans="11:31" ht="12.75" hidden="1"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</row>
    <row r="481" spans="11:31" ht="12.75" hidden="1"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</row>
    <row r="482" spans="11:31" ht="12.75" hidden="1"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</row>
    <row r="483" spans="11:31" ht="12.75" hidden="1"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</row>
    <row r="484" spans="11:31" ht="12.75" hidden="1"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</row>
    <row r="485" spans="11:31" ht="12.75" hidden="1"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</row>
    <row r="486" spans="11:31" ht="12.75" hidden="1"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</row>
    <row r="487" spans="11:31" ht="12.75" hidden="1"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</row>
    <row r="488" spans="11:31" ht="12.75" hidden="1"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</row>
    <row r="489" spans="11:31" ht="12.75" hidden="1"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</row>
    <row r="490" spans="11:31" ht="12.75" hidden="1"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</row>
    <row r="491" spans="11:31" ht="12.75" hidden="1"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</row>
    <row r="492" spans="11:31" ht="12.75" hidden="1"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</row>
    <row r="493" spans="11:31" ht="12.75" hidden="1"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</row>
    <row r="494" spans="11:31" ht="12.75" hidden="1"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</row>
    <row r="495" spans="11:31" ht="12.75" hidden="1"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</row>
    <row r="496" spans="11:31" ht="12.75" hidden="1"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</row>
    <row r="497" spans="11:31" ht="12.75" hidden="1"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</row>
    <row r="498" spans="11:31" ht="12.75" hidden="1"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</row>
    <row r="499" spans="11:31" ht="12.75" hidden="1"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</row>
    <row r="500" spans="11:31" ht="12.75" hidden="1"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</row>
    <row r="501" spans="11:31" ht="12.75" hidden="1"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</row>
    <row r="502" spans="11:31" ht="12.75" hidden="1"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</row>
    <row r="503" spans="11:31" ht="12.75" hidden="1"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</row>
    <row r="504" spans="11:31" ht="12.75" hidden="1"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</row>
    <row r="505" spans="11:31" ht="12.75" hidden="1"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</row>
    <row r="506" spans="11:31" ht="12.75" hidden="1"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</row>
    <row r="507" spans="11:31" ht="12.75" hidden="1"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</row>
    <row r="508" spans="11:31" ht="12.75" hidden="1"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</row>
    <row r="509" spans="11:31" ht="12.75" hidden="1"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</row>
    <row r="510" spans="11:31" ht="12.75" hidden="1"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</row>
    <row r="511" spans="11:31" ht="12.75" hidden="1"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</row>
    <row r="512" spans="11:31" ht="12.75" hidden="1"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</row>
    <row r="513" spans="11:31" ht="12.75" hidden="1"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</row>
    <row r="514" spans="11:31" ht="12.75" hidden="1"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</row>
    <row r="515" spans="11:31" ht="12.75" hidden="1"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</row>
    <row r="516" spans="11:31" ht="12.75" hidden="1"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</row>
    <row r="517" spans="11:31" ht="12.75" hidden="1"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</row>
    <row r="518" spans="11:31" ht="12.75" hidden="1"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</row>
    <row r="519" spans="11:31" ht="12.75" hidden="1"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</row>
    <row r="520" spans="11:31" ht="12.75" hidden="1"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</row>
    <row r="521" spans="11:31" ht="12.75" hidden="1"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</row>
    <row r="522" spans="11:31" ht="12.75" hidden="1"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</row>
    <row r="523" spans="11:31" ht="12.75" hidden="1"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</row>
    <row r="524" spans="11:31" ht="12.75" hidden="1"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</row>
    <row r="525" spans="11:31" ht="12.75" hidden="1"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</row>
    <row r="526" spans="11:31" ht="12.75" hidden="1"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</row>
    <row r="527" spans="11:31" ht="12.75" hidden="1"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</row>
    <row r="528" spans="11:31" ht="12.75" hidden="1"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</row>
    <row r="529" spans="11:31" ht="12.75" hidden="1"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</row>
    <row r="530" spans="11:31" ht="12.75" hidden="1"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</row>
    <row r="531" spans="11:31" ht="12.75" hidden="1"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</row>
    <row r="532" spans="11:31" ht="12.75" hidden="1"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</row>
    <row r="533" spans="11:31" ht="12.75" hidden="1"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</row>
    <row r="534" spans="11:31" ht="12.75" hidden="1"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</row>
    <row r="535" spans="11:31" ht="12.75" hidden="1"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</row>
    <row r="536" spans="11:31" ht="12.75" hidden="1"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</row>
    <row r="537" spans="11:31" ht="12.75" hidden="1"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</row>
    <row r="538" spans="11:31" ht="12.75" hidden="1"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</row>
    <row r="539" spans="11:31" ht="12.75" hidden="1"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</row>
    <row r="540" spans="11:31" ht="12.75" hidden="1"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</row>
    <row r="541" spans="11:31" ht="12.75" hidden="1"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</row>
    <row r="542" spans="11:31" ht="12.75" hidden="1"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</row>
    <row r="543" spans="11:31" ht="12.75" hidden="1"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</row>
    <row r="544" spans="11:31" ht="12.75" hidden="1"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</row>
    <row r="545" spans="11:31" ht="12.75" hidden="1"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</row>
    <row r="546" spans="11:31" ht="12.75" hidden="1"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</row>
    <row r="547" spans="11:31" ht="12.75" hidden="1"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</row>
    <row r="548" spans="11:31" ht="12.75" hidden="1"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</row>
    <row r="549" spans="11:31" ht="12.75" hidden="1"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</row>
    <row r="550" spans="11:31" ht="12.75" hidden="1"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</row>
    <row r="551" spans="11:31" ht="12.75" hidden="1"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</row>
    <row r="552" spans="11:31" ht="12.75" hidden="1"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</row>
    <row r="553" spans="11:31" ht="12.75" hidden="1"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</row>
    <row r="554" spans="11:31" ht="12.75" hidden="1"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</row>
    <row r="555" spans="11:31" ht="12.75" hidden="1"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</row>
    <row r="556" spans="11:31" ht="12.75" hidden="1"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</row>
    <row r="557" spans="11:31" ht="12.75" hidden="1"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</row>
    <row r="558" spans="11:31" ht="12.75" hidden="1"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</row>
    <row r="559" spans="11:31" ht="12.75" hidden="1"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</row>
    <row r="560" spans="11:31" ht="12.75" hidden="1"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</row>
    <row r="561" spans="11:31" ht="12.75" hidden="1"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</row>
    <row r="562" spans="11:31" ht="12.75" hidden="1"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</row>
    <row r="563" spans="11:31" ht="12.75" hidden="1"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</row>
    <row r="564" spans="11:31" ht="12.75" hidden="1"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</row>
    <row r="565" spans="11:31" ht="12.75" hidden="1"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</row>
    <row r="566" spans="11:31" ht="12.75" hidden="1"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</row>
    <row r="567" spans="11:31" ht="12.75" hidden="1"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</row>
    <row r="568" spans="11:31" ht="12.75" hidden="1"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</row>
    <row r="569" spans="11:31" ht="12.75" hidden="1"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</row>
    <row r="570" spans="11:31" ht="12.75" hidden="1"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</row>
    <row r="571" spans="11:31" ht="12.75" hidden="1"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</row>
    <row r="572" spans="11:31" ht="12.75" hidden="1"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</row>
    <row r="573" spans="11:31" ht="12.75" hidden="1"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</row>
    <row r="574" spans="11:31" ht="12.75" hidden="1"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</row>
    <row r="575" spans="11:31" ht="12.75" hidden="1"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</row>
    <row r="576" spans="11:31" ht="12.75" hidden="1"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</row>
    <row r="577" spans="11:31" ht="12.75" hidden="1"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</row>
    <row r="578" spans="11:31" ht="12.75" hidden="1"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</row>
    <row r="579" spans="11:31" ht="12.75" hidden="1"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</row>
    <row r="580" spans="11:31" ht="12.75" hidden="1"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</row>
    <row r="581" spans="11:31" ht="12.75" hidden="1"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</row>
    <row r="582" spans="11:31" ht="12.75" hidden="1"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</row>
    <row r="583" spans="11:31" ht="12.75" hidden="1"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</row>
    <row r="584" spans="11:31" ht="12.75" hidden="1"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</row>
    <row r="585" spans="11:31" ht="12.75" hidden="1"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</row>
    <row r="586" spans="11:31" ht="12.75" hidden="1"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</row>
    <row r="587" spans="11:31" ht="12.75" hidden="1"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</row>
    <row r="588" spans="11:31" ht="12.75" hidden="1"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</row>
    <row r="589" spans="11:31" ht="12.75" hidden="1"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</row>
    <row r="590" spans="11:31" ht="12.75" hidden="1"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</row>
    <row r="591" spans="11:31" ht="12.75" hidden="1"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</row>
    <row r="592" spans="11:31" ht="12.75" hidden="1"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</row>
    <row r="593" spans="11:31" ht="12.75" hidden="1"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</row>
    <row r="594" spans="11:31" ht="12.75" hidden="1"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</row>
    <row r="595" spans="11:31" ht="12.75" hidden="1"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</row>
    <row r="596" spans="11:31" ht="12.75" hidden="1"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</row>
    <row r="597" spans="11:31" ht="12.75" hidden="1"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</row>
    <row r="598" spans="11:31" ht="12.75" hidden="1"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</row>
    <row r="599" spans="11:31" ht="12.75" hidden="1"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</row>
    <row r="600" spans="11:31" ht="12.75" hidden="1"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</row>
    <row r="601" spans="11:31" ht="12.75" hidden="1"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</row>
    <row r="602" spans="11:31" ht="12.75" hidden="1"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</row>
    <row r="603" spans="11:31" ht="12.75" hidden="1"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</row>
    <row r="604" spans="11:31" ht="12.75" hidden="1"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</row>
    <row r="605" spans="11:31" ht="12.75" hidden="1"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</row>
    <row r="606" spans="11:31" ht="12.75" hidden="1"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</row>
    <row r="607" spans="11:31" ht="12.75" hidden="1"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</row>
    <row r="608" spans="11:31" ht="12.75" hidden="1"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</row>
    <row r="609" spans="11:31" ht="12.75" hidden="1"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</row>
    <row r="610" spans="11:31" ht="12.75" hidden="1"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</row>
    <row r="611" spans="11:31" ht="12.75" hidden="1"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</row>
    <row r="612" spans="11:31" ht="12.75" hidden="1"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</row>
    <row r="613" spans="11:31" ht="12.75" hidden="1"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</row>
    <row r="614" spans="11:31" ht="12.75" hidden="1"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</row>
    <row r="615" spans="11:31" ht="12.75" hidden="1"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</row>
    <row r="616" spans="11:31" ht="12.75" hidden="1"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</row>
    <row r="617" spans="11:31" ht="12.75" hidden="1"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</row>
    <row r="618" spans="11:31" ht="12.75" hidden="1"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</row>
    <row r="619" spans="11:31" ht="12.75" hidden="1"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</row>
    <row r="620" spans="11:31" ht="12.75" hidden="1"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</row>
    <row r="621" spans="11:31" ht="12.75" hidden="1"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</row>
    <row r="622" spans="11:31" ht="12.75" hidden="1"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</row>
    <row r="623" spans="11:31" ht="12.75" hidden="1"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</row>
    <row r="624" spans="11:31" ht="12.75" hidden="1"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</row>
    <row r="625" spans="11:31" ht="12.75" hidden="1"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</row>
    <row r="626" spans="11:31" ht="12.75" hidden="1"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</row>
    <row r="627" spans="11:31" ht="12.75" hidden="1"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</row>
    <row r="628" spans="11:31" ht="12.75" hidden="1"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</row>
    <row r="629" spans="11:31" ht="12.75" hidden="1"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</row>
    <row r="630" spans="11:31" ht="12.75" hidden="1"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</row>
    <row r="631" spans="11:31" ht="12.75" hidden="1"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</row>
    <row r="632" spans="11:31" ht="12.75" hidden="1"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</row>
    <row r="633" spans="11:31" ht="12.75" hidden="1"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</row>
    <row r="634" spans="11:31" ht="12.75" hidden="1"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</row>
    <row r="635" spans="11:31" ht="12.75" hidden="1"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</row>
    <row r="636" spans="11:31" ht="12.75" hidden="1"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</row>
    <row r="637" spans="11:31" ht="12.75" hidden="1"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</row>
    <row r="638" spans="11:31" ht="12.75" hidden="1"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</row>
    <row r="639" spans="11:31" ht="12.75" hidden="1"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</row>
    <row r="640" spans="11:31" ht="12.75" hidden="1"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</row>
    <row r="641" spans="11:31" ht="12.75" hidden="1"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</row>
    <row r="642" spans="11:31" ht="12.75" hidden="1"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</row>
    <row r="643" spans="11:31" ht="12.75" hidden="1"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</row>
    <row r="644" spans="11:31" ht="12.75" hidden="1"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</row>
    <row r="645" spans="11:31" ht="12.75" hidden="1"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</row>
    <row r="646" spans="11:31" ht="12.75" hidden="1"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</row>
    <row r="647" spans="11:31" ht="12.75" hidden="1"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</row>
    <row r="648" spans="11:31" ht="12.75" hidden="1"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</row>
    <row r="649" spans="11:31" ht="12.75" hidden="1"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</row>
    <row r="650" spans="11:31" ht="12.75" hidden="1"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</row>
    <row r="651" spans="11:31" ht="12.75" hidden="1"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</row>
    <row r="652" spans="11:31" ht="12.75" hidden="1"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</row>
    <row r="653" spans="11:31" ht="12.75" hidden="1"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</row>
    <row r="654" spans="11:31" ht="12.75" hidden="1"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</row>
    <row r="655" spans="11:31" ht="12.75" hidden="1"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</row>
    <row r="656" spans="11:31" ht="12.75" hidden="1"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</row>
    <row r="657" spans="11:31" ht="12.75" hidden="1"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</row>
    <row r="658" spans="11:31" ht="12.75" hidden="1"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</row>
    <row r="659" spans="11:31" ht="12.75" hidden="1"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</row>
    <row r="660" spans="11:31" ht="12.75" hidden="1"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</row>
    <row r="661" spans="11:31" ht="12.75" hidden="1"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</row>
    <row r="662" spans="11:31" ht="12.75" hidden="1"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</row>
    <row r="663" spans="11:31" ht="12.75" hidden="1"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</row>
    <row r="664" spans="11:31" ht="12.75" hidden="1"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</row>
    <row r="665" spans="11:31" ht="12.75" hidden="1"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</row>
    <row r="666" spans="11:31" ht="12.75" hidden="1"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</row>
    <row r="667" spans="11:31" ht="12.75" hidden="1"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</row>
    <row r="668" spans="11:31" ht="12.75" hidden="1"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</row>
    <row r="669" spans="11:31" ht="12.75" hidden="1"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</row>
    <row r="670" spans="11:31" ht="12.75" hidden="1"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</row>
    <row r="671" spans="11:31" ht="12.75" hidden="1"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</row>
    <row r="672" spans="11:31" ht="12.75" hidden="1"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</row>
    <row r="673" spans="11:31" ht="12.75" hidden="1"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</row>
    <row r="674" spans="11:31" ht="12.75" hidden="1"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</row>
    <row r="675" spans="11:31" ht="12.75" hidden="1"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</row>
    <row r="676" spans="11:31" ht="12.75" hidden="1"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</row>
    <row r="677" spans="11:31" ht="12.75" hidden="1"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</row>
    <row r="678" spans="11:31" ht="12.75" hidden="1"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</row>
    <row r="679" spans="11:31" ht="12.75" hidden="1"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</row>
    <row r="680" spans="11:31" ht="12.75" hidden="1"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</row>
    <row r="681" spans="11:31" ht="12.75" hidden="1"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</row>
    <row r="682" spans="11:31" ht="12.75" hidden="1"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</row>
    <row r="683" spans="11:31" ht="12.75" hidden="1"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</row>
    <row r="684" spans="11:31" ht="12.75" hidden="1"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</row>
    <row r="685" spans="11:31" ht="12.75" hidden="1"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</row>
    <row r="686" spans="11:31" ht="12.75" hidden="1"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</row>
    <row r="687" spans="11:31" ht="12.75" hidden="1"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</row>
    <row r="688" spans="11:31" ht="12.75" hidden="1"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</row>
    <row r="689" spans="11:31" ht="12.75" hidden="1"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</row>
    <row r="690" spans="11:31" ht="12.75" hidden="1"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</row>
    <row r="691" spans="11:31" ht="12.75" hidden="1"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</row>
    <row r="692" spans="11:31" ht="12.75" hidden="1"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</row>
    <row r="693" spans="11:31" ht="12.75" hidden="1"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</row>
    <row r="694" spans="11:31" ht="12.75" hidden="1"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</row>
    <row r="695" spans="11:31" ht="12.75" hidden="1"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</row>
    <row r="696" spans="11:31" ht="12.75" hidden="1"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</row>
    <row r="697" spans="11:31" ht="12.75" hidden="1"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</row>
    <row r="698" spans="11:31" ht="12.75" hidden="1"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</row>
    <row r="699" spans="11:31" ht="12.75" hidden="1"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</row>
    <row r="700" spans="11:31" ht="12.75" hidden="1"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</row>
    <row r="701" spans="11:31" ht="12.75" hidden="1"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</row>
    <row r="702" spans="11:31" ht="12.75" hidden="1"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</row>
    <row r="703" spans="11:31" ht="12.75" hidden="1"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</row>
    <row r="704" spans="11:31" ht="12.75" hidden="1"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</row>
    <row r="705" spans="11:31" ht="12.75" hidden="1"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</row>
    <row r="706" spans="11:31" ht="12.75" hidden="1"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</row>
    <row r="707" spans="11:31" ht="12.75" hidden="1"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</row>
    <row r="708" spans="11:31" ht="12.75" hidden="1"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</row>
    <row r="709" spans="11:31" ht="12.75" hidden="1"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</row>
    <row r="710" spans="11:31" ht="12.75" hidden="1"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</row>
    <row r="711" spans="11:31" ht="12.75" hidden="1"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</row>
    <row r="712" spans="11:31" ht="12.75" hidden="1"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</row>
    <row r="713" spans="11:31" ht="12.75" hidden="1"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</row>
    <row r="714" spans="11:31" ht="12.75" hidden="1"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</row>
    <row r="715" spans="11:31" ht="12.75" hidden="1"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</row>
    <row r="716" spans="11:31" ht="12.75" hidden="1"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</row>
    <row r="717" spans="11:31" ht="12.75" hidden="1"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</row>
    <row r="718" spans="11:31" ht="12.75" hidden="1"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</row>
    <row r="719" spans="11:31" ht="12.75" hidden="1"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</row>
    <row r="720" spans="11:31" ht="12.75" hidden="1"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</row>
    <row r="721" spans="11:31" ht="12.75" hidden="1"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</row>
    <row r="722" spans="11:31" ht="12.75" hidden="1"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</row>
    <row r="723" spans="11:31" ht="12.75" hidden="1"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</row>
    <row r="724" spans="11:31" ht="12.75" hidden="1"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</row>
    <row r="725" spans="11:31" ht="12.75" hidden="1"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</row>
    <row r="726" spans="11:31" ht="12.75" hidden="1"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</row>
    <row r="727" spans="11:31" ht="12.75" hidden="1"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</row>
    <row r="728" spans="11:31" ht="12.75" hidden="1"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</row>
    <row r="729" spans="11:31" ht="12.75" hidden="1"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</row>
    <row r="730" spans="11:31" ht="12.75" hidden="1"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</row>
    <row r="731" spans="11:31" ht="12.75" hidden="1"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</row>
    <row r="732" spans="11:31" ht="12.75" hidden="1"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</row>
    <row r="733" spans="11:31" ht="12.75" hidden="1"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</row>
    <row r="734" spans="11:31" ht="12.75" hidden="1"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</row>
    <row r="735" spans="11:31" ht="12.75" hidden="1"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</row>
    <row r="736" spans="11:31" ht="12.75" hidden="1"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</row>
    <row r="737" spans="11:31" ht="12.75" hidden="1"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</row>
    <row r="738" spans="11:31" ht="12.75" hidden="1"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</row>
    <row r="739" spans="11:31" ht="12.75" hidden="1"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</row>
    <row r="740" spans="11:31" ht="12.75" hidden="1"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</row>
    <row r="741" spans="11:31" ht="12.75" hidden="1"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</row>
    <row r="742" spans="11:31" ht="12.75" hidden="1"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</row>
    <row r="743" spans="11:31" ht="12.75" hidden="1"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</row>
    <row r="744" spans="11:31" ht="12.75" hidden="1"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</row>
    <row r="745" spans="11:31" ht="12.75" hidden="1"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</row>
    <row r="746" spans="11:31" ht="12.75" hidden="1"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</row>
    <row r="747" spans="11:31" ht="12.75" hidden="1"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</row>
    <row r="748" spans="11:31" ht="12.75" hidden="1"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</row>
    <row r="749" spans="11:31" ht="12.75" hidden="1"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</row>
    <row r="750" spans="11:31" ht="12.75" hidden="1"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</row>
    <row r="751" spans="11:31" ht="12.75" hidden="1"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</row>
    <row r="752" spans="11:31" ht="12.75" hidden="1"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</row>
    <row r="753" spans="11:31" ht="12.75" hidden="1"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</row>
    <row r="754" spans="11:31" ht="12.75" hidden="1"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</row>
    <row r="755" spans="11:31" ht="12.75" hidden="1"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</row>
    <row r="756" spans="11:31" ht="12.75" hidden="1"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</row>
    <row r="757" spans="11:31" ht="12.75" hidden="1"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</row>
    <row r="758" spans="11:31" ht="12.75" hidden="1"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</row>
    <row r="759" spans="11:31" ht="12.75" hidden="1"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</row>
    <row r="760" spans="11:31" ht="12.75" hidden="1"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</row>
    <row r="761" spans="11:31" ht="12.75" hidden="1"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</row>
    <row r="762" spans="11:31" ht="12.75" hidden="1"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</row>
    <row r="763" spans="11:31" ht="12.75" hidden="1"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</row>
    <row r="764" spans="11:31" ht="12.75" hidden="1"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</row>
    <row r="765" spans="11:31" ht="12.75" hidden="1"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</row>
    <row r="766" spans="11:31" ht="12.75" hidden="1"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</row>
    <row r="767" spans="11:31" ht="12.75" hidden="1"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</row>
    <row r="768" spans="11:31" ht="12.75" hidden="1"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</row>
    <row r="769" spans="11:31" ht="12.75" hidden="1"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</row>
    <row r="770" spans="11:31" ht="12.75" hidden="1"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</row>
    <row r="771" spans="11:31" ht="12.75" hidden="1"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</row>
    <row r="772" spans="11:31" ht="12.75" hidden="1"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</row>
    <row r="773" spans="11:31" ht="12.75" hidden="1"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</row>
    <row r="774" spans="11:31" ht="12.75" hidden="1"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</row>
    <row r="775" spans="11:31" ht="12.75" hidden="1"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</row>
    <row r="776" spans="11:31" ht="12.75" hidden="1"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</row>
    <row r="777" spans="11:31" ht="12.75" hidden="1"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</row>
    <row r="778" spans="11:31" ht="12.75" hidden="1"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</row>
    <row r="779" spans="11:31" ht="12.75" hidden="1"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</row>
    <row r="780" spans="11:31" ht="12.75" hidden="1"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</row>
    <row r="781" spans="11:31" ht="12.75" hidden="1"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</row>
    <row r="782" spans="11:31" ht="12.75" hidden="1"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</row>
    <row r="783" spans="11:31" ht="12.75" hidden="1"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</row>
    <row r="784" spans="11:31" ht="12.75" hidden="1"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</row>
    <row r="785" spans="11:31" ht="12.75" hidden="1"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</row>
    <row r="786" spans="11:31" ht="12.75" hidden="1"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</row>
    <row r="787" spans="11:31" ht="12.75" hidden="1"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</row>
    <row r="788" spans="11:31" ht="12.75" hidden="1"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</row>
    <row r="789" spans="11:31" ht="12.75" hidden="1"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</row>
    <row r="790" spans="11:31" ht="12.75" hidden="1"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</row>
    <row r="791" spans="11:31" ht="12.75" hidden="1"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</row>
    <row r="792" spans="11:31" ht="12.75" hidden="1"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</row>
    <row r="793" spans="11:31" ht="12.75" hidden="1"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</row>
    <row r="794" spans="11:31" ht="12.75" hidden="1"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</row>
    <row r="795" spans="11:31" ht="12.75" hidden="1"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</row>
    <row r="796" spans="11:31" ht="12.75" hidden="1"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</row>
    <row r="797" spans="11:31" ht="12.75" hidden="1"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</row>
    <row r="798" spans="11:31" ht="12.75" hidden="1"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</row>
    <row r="799" spans="11:31" ht="12.75" hidden="1"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</row>
    <row r="800" spans="11:31" ht="12.75" hidden="1"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</row>
    <row r="801" spans="11:31" ht="12.75" hidden="1"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</row>
    <row r="802" spans="11:31" ht="12.75" hidden="1"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</row>
    <row r="803" spans="11:31" ht="12.75" hidden="1"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</row>
    <row r="804" spans="11:31" ht="12.75" hidden="1"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</row>
    <row r="805" spans="11:31" ht="12.75" hidden="1"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</row>
    <row r="806" spans="11:31" ht="12.75" hidden="1"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</row>
    <row r="807" spans="11:31" ht="12.75" hidden="1"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</row>
    <row r="808" spans="11:31" ht="12.75" hidden="1"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</row>
    <row r="809" spans="11:31" ht="12.75" hidden="1"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</row>
    <row r="810" spans="11:31" ht="12.75" hidden="1"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</row>
    <row r="811" spans="11:31" ht="12.75" hidden="1"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</row>
    <row r="812" spans="11:31" ht="12.75" hidden="1"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</row>
    <row r="813" spans="11:31" ht="12.75" hidden="1"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</row>
    <row r="814" spans="11:31" ht="12.75" hidden="1"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</row>
    <row r="815" spans="11:31" ht="12.75" hidden="1"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</row>
    <row r="816" spans="11:31" ht="12.75" hidden="1"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</row>
    <row r="817" spans="11:31" ht="12.75" hidden="1"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</row>
    <row r="818" spans="11:31" ht="12.75" hidden="1"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</row>
    <row r="819" spans="11:31" ht="12.75" hidden="1"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</row>
    <row r="820" spans="11:31" ht="12.75" hidden="1"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</row>
    <row r="821" spans="11:31" ht="12.75" hidden="1"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</row>
    <row r="822" spans="11:31" ht="12.75" hidden="1"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</row>
    <row r="823" spans="11:31" ht="12.75" hidden="1"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</row>
    <row r="824" spans="11:31" ht="12.75" hidden="1"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</row>
    <row r="825" spans="11:31" ht="12.75" hidden="1"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</row>
    <row r="826" spans="11:31" ht="12.75" hidden="1"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</row>
    <row r="827" spans="11:31" ht="12.75" hidden="1"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</row>
    <row r="828" spans="11:31" ht="12.75" hidden="1"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</row>
    <row r="829" spans="11:31" ht="12.75" hidden="1"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</row>
    <row r="830" spans="11:31" ht="12.75" hidden="1"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</row>
    <row r="831" spans="11:31" ht="12.75" hidden="1"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</row>
    <row r="832" spans="11:31" ht="12.75" hidden="1"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</row>
    <row r="833" spans="11:31" ht="12.75" hidden="1"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</row>
    <row r="834" spans="11:31" ht="12.75" hidden="1"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</row>
    <row r="835" spans="11:31" ht="12.75" hidden="1"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</row>
    <row r="836" spans="11:31" ht="12.75" hidden="1"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</row>
    <row r="837" spans="11:31" ht="12.75" hidden="1"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</row>
    <row r="838" spans="11:31" ht="12.75" hidden="1"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</row>
    <row r="839" spans="11:31" ht="12.75" hidden="1"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</row>
    <row r="840" spans="11:31" ht="12.75" hidden="1"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</row>
    <row r="841" spans="11:31" ht="12.75" hidden="1"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</row>
    <row r="842" spans="11:31" ht="12.75" hidden="1"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</row>
    <row r="843" spans="11:31" ht="12.75" hidden="1"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</row>
    <row r="844" spans="11:31" ht="12.75" hidden="1"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</row>
    <row r="845" spans="11:31" ht="12.75" hidden="1"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</row>
    <row r="846" spans="11:31" ht="12.75" hidden="1"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</row>
    <row r="847" spans="11:31" ht="12.75" hidden="1"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</row>
    <row r="848" spans="11:31" ht="12.75" hidden="1"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</row>
    <row r="849" spans="11:31" ht="12.75" hidden="1"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</row>
    <row r="850" spans="11:31" ht="12.75" hidden="1"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</row>
    <row r="851" spans="11:31" ht="12.75" hidden="1"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</row>
    <row r="852" spans="11:31" ht="12.75" hidden="1"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</row>
    <row r="853" spans="11:31" ht="12.75" hidden="1"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</row>
    <row r="854" spans="11:31" ht="12.75" hidden="1"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</row>
    <row r="855" spans="11:31" ht="12.75" hidden="1"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</row>
    <row r="856" spans="11:31" ht="12.75" hidden="1"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</row>
    <row r="857" spans="11:31" ht="12.75" hidden="1"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</row>
    <row r="858" spans="11:31" ht="12.75" hidden="1"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</row>
    <row r="859" spans="11:31" ht="12.75" hidden="1"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</row>
    <row r="860" spans="11:31" ht="12.75" hidden="1"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</row>
    <row r="861" spans="11:31" ht="12.75" hidden="1"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</row>
    <row r="862" spans="11:31" ht="12.75" hidden="1"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</row>
    <row r="863" spans="11:31" ht="12.75" hidden="1"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</row>
    <row r="864" spans="11:31" ht="12.75" hidden="1"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</row>
    <row r="865" spans="11:31" ht="12.75" hidden="1"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</row>
    <row r="866" spans="11:31" ht="12.75" hidden="1"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</row>
    <row r="867" spans="11:31" ht="12.75" hidden="1"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</row>
    <row r="868" spans="11:31" ht="12.75" hidden="1"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</row>
    <row r="869" spans="11:31" ht="12.75" hidden="1"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</row>
    <row r="870" spans="11:31" ht="12.75" hidden="1"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</row>
    <row r="871" spans="11:31" ht="12.75" hidden="1"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</row>
    <row r="872" spans="11:31" ht="12.75" hidden="1"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</row>
    <row r="873" spans="11:31" ht="12.75" hidden="1"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</row>
    <row r="874" spans="11:31" ht="12.75" hidden="1"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</row>
    <row r="875" spans="11:31" ht="12.75" hidden="1"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</row>
    <row r="876" spans="11:31" ht="12.75" hidden="1"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</row>
    <row r="877" spans="11:31" ht="12.75" hidden="1"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</row>
    <row r="878" spans="11:31" ht="12.75" hidden="1"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</row>
    <row r="879" spans="11:31" ht="12.75" hidden="1"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</row>
    <row r="880" spans="11:31" ht="12.75" hidden="1"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</row>
    <row r="881" spans="11:31" ht="12.75" hidden="1"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</row>
    <row r="882" spans="11:31" ht="12.75" hidden="1"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</row>
    <row r="883" spans="11:31" ht="12.75" hidden="1"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</row>
    <row r="884" spans="11:31" ht="12.75" hidden="1"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</row>
    <row r="885" spans="11:31" ht="12.75" hidden="1"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</row>
    <row r="886" spans="11:31" ht="12.75" hidden="1"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</row>
    <row r="887" spans="11:31" ht="12.75" hidden="1"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</row>
    <row r="888" spans="11:31" ht="12.75" hidden="1"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</row>
    <row r="889" spans="11:31" ht="12.75" hidden="1"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</row>
    <row r="890" spans="11:31" ht="12.75" hidden="1"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</row>
    <row r="891" spans="11:31" ht="12.75" hidden="1"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</row>
    <row r="892" spans="11:31" ht="12.75" hidden="1"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</row>
    <row r="893" spans="11:31" ht="12.75" hidden="1"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</row>
    <row r="894" spans="11:31" ht="12.75" hidden="1"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</row>
    <row r="895" spans="11:31" ht="12.75" hidden="1"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</row>
    <row r="896" spans="11:31" ht="12.75" hidden="1"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</row>
    <row r="897" spans="11:31" ht="12.75" hidden="1"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</row>
    <row r="898" spans="11:31" ht="12.75" hidden="1"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</row>
    <row r="899" spans="11:31" ht="12.75" hidden="1"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</row>
    <row r="900" spans="11:31" ht="12.75" hidden="1"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</row>
    <row r="901" spans="11:31" ht="12.75" hidden="1"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</row>
    <row r="902" spans="11:31" ht="12.75" hidden="1"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</row>
    <row r="903" spans="11:31" ht="12.75" hidden="1"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</row>
    <row r="904" spans="11:31" ht="12.75" hidden="1"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</row>
    <row r="905" spans="11:31" ht="12.75" hidden="1"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</row>
    <row r="906" spans="11:31" ht="12.75" hidden="1"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</row>
    <row r="907" spans="11:31" ht="12.75" hidden="1"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</row>
    <row r="908" spans="11:31" ht="12.75" hidden="1"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</row>
    <row r="909" spans="11:31" ht="12.75" hidden="1"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</row>
    <row r="910" spans="11:31" ht="12.75" hidden="1"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</row>
    <row r="911" spans="11:31" ht="12.75" hidden="1"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</row>
    <row r="912" spans="11:31" ht="12.75" hidden="1"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</row>
    <row r="913" spans="11:31" ht="12.75" hidden="1"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</row>
    <row r="914" spans="11:31" ht="12.75" hidden="1"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</row>
    <row r="915" spans="11:31" ht="12.75" hidden="1"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</row>
    <row r="916" spans="11:31" ht="12.75" hidden="1"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</row>
    <row r="917" spans="11:31" ht="12.75" hidden="1"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</row>
    <row r="918" spans="11:31" ht="12.75" hidden="1"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</row>
    <row r="919" spans="11:31" ht="12.75" hidden="1"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</row>
    <row r="920" spans="11:31" ht="12.75" hidden="1"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</row>
    <row r="921" spans="11:31" ht="12.75" hidden="1"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</row>
    <row r="922" spans="11:31" ht="12.75" hidden="1"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</row>
    <row r="923" spans="11:31" ht="12.75" hidden="1"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</row>
    <row r="924" spans="11:31" ht="12.75" hidden="1"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</row>
    <row r="925" spans="11:31" ht="12.75" hidden="1"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</row>
    <row r="926" spans="11:31" ht="12.75" hidden="1"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</row>
    <row r="927" spans="11:31" ht="12.75" hidden="1"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</row>
    <row r="928" spans="11:31" ht="12.75" hidden="1"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</row>
    <row r="929" spans="11:31" ht="12.75" hidden="1"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</row>
    <row r="930" spans="11:31" ht="12.75" hidden="1"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</row>
    <row r="931" spans="11:31" ht="12.75" hidden="1"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</row>
    <row r="932" spans="11:31" ht="12.75" hidden="1"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</row>
    <row r="933" spans="11:31" ht="12.75" hidden="1"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</row>
    <row r="934" spans="11:31" ht="12.75" hidden="1"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</row>
    <row r="935" spans="11:31" ht="12.75" hidden="1"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</row>
    <row r="936" spans="11:31" ht="12.75" hidden="1"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</row>
    <row r="937" spans="11:31" ht="12.75" hidden="1"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</row>
    <row r="938" spans="11:31" ht="12.75" hidden="1"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</row>
    <row r="939" spans="11:31" ht="12.75" hidden="1"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</row>
    <row r="940" spans="11:31" ht="12.75" hidden="1"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</row>
    <row r="941" spans="11:31" ht="12.75" hidden="1"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</row>
    <row r="942" spans="11:31" ht="12.75" hidden="1"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</row>
    <row r="943" spans="11:31" ht="12.75" hidden="1"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</row>
    <row r="944" spans="11:31" ht="12.75" hidden="1"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</row>
    <row r="945" spans="11:31" ht="12.75" hidden="1"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</row>
    <row r="946" spans="11:31" ht="12.75" hidden="1"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</row>
    <row r="947" spans="11:31" ht="12.75" hidden="1"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</row>
    <row r="948" spans="11:31" ht="12.75" hidden="1"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</row>
    <row r="949" spans="11:31" ht="12.75" hidden="1"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</row>
    <row r="950" spans="11:31" ht="12.75" hidden="1"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</row>
    <row r="951" spans="11:31" ht="12.75" hidden="1"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</row>
    <row r="952" spans="11:31" ht="12.75" hidden="1"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</row>
    <row r="953" spans="11:31" ht="12.75" hidden="1"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</row>
    <row r="954" spans="11:31" ht="12.75" hidden="1"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</row>
    <row r="955" spans="11:31" ht="12.75" hidden="1"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</row>
    <row r="956" spans="11:31" ht="12.75" hidden="1"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</row>
    <row r="957" spans="11:31" ht="12.75" hidden="1"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</row>
    <row r="958" spans="11:31" ht="12.75" hidden="1"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</row>
    <row r="959" spans="11:31" ht="12.75" hidden="1"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</row>
    <row r="960" spans="11:31" ht="12.75" hidden="1"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</row>
    <row r="961" spans="11:31" ht="12.75" hidden="1"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</row>
    <row r="962" spans="11:31" ht="12.75" hidden="1"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</row>
    <row r="963" spans="11:31" ht="12.75" hidden="1"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</row>
    <row r="964" spans="11:31" ht="12.75" hidden="1"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</row>
    <row r="965" spans="11:31" ht="12.75" hidden="1"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</row>
    <row r="966" spans="11:31" ht="12.75" hidden="1"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</row>
    <row r="967" spans="11:31" ht="12.75" hidden="1"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</row>
    <row r="968" spans="11:31" ht="12.75" hidden="1"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</row>
    <row r="969" spans="11:31" ht="12.75" hidden="1"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</row>
    <row r="970" spans="11:31" ht="12.75" hidden="1"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</row>
    <row r="971" spans="11:31" ht="12.75" hidden="1"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</row>
    <row r="972" spans="11:31" ht="12.75" hidden="1"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</row>
    <row r="973" spans="11:31" ht="12.75" hidden="1"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</row>
    <row r="974" spans="11:31" ht="12.75" hidden="1"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</row>
    <row r="975" spans="11:31" ht="12.75" hidden="1"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</row>
    <row r="976" spans="11:31" ht="12.75" hidden="1"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</row>
    <row r="977" spans="11:31" ht="12.75" hidden="1"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</row>
    <row r="978" spans="11:31" ht="12.75" hidden="1"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</row>
    <row r="979" spans="11:31" ht="12.75" hidden="1"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</row>
    <row r="980" spans="11:31" ht="12.75" hidden="1"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</row>
    <row r="981" spans="11:31" ht="12.75" hidden="1"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</row>
    <row r="982" spans="11:31" ht="12.75" hidden="1"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</row>
    <row r="983" spans="11:31" ht="12.75" hidden="1"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</row>
    <row r="984" spans="11:31" ht="12.75" hidden="1"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</row>
    <row r="985" spans="11:31" ht="12.75" hidden="1"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</row>
    <row r="986" spans="11:31" ht="12.75" hidden="1"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</row>
    <row r="987" spans="11:31" ht="12.75" hidden="1"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</row>
    <row r="988" spans="11:31" ht="12.75" hidden="1"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</row>
    <row r="989" spans="11:31" ht="12.75" hidden="1"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</row>
    <row r="990" spans="11:31" ht="12.75" hidden="1"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</row>
    <row r="991" spans="11:31" ht="12.75" hidden="1"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</row>
    <row r="992" spans="11:31" ht="12.75" hidden="1"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</row>
    <row r="993" spans="11:31" ht="12.75" hidden="1"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</row>
    <row r="994" spans="11:31" ht="12.75" hidden="1"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</row>
    <row r="995" spans="11:31" ht="12.75" hidden="1"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</row>
    <row r="996" spans="11:31" ht="12.75" hidden="1"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</row>
    <row r="997" spans="11:31" ht="12.75" hidden="1"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</row>
    <row r="998" spans="11:31" ht="12.75" hidden="1"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</row>
    <row r="999" spans="11:31" ht="12.75" hidden="1"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</row>
    <row r="1000" spans="11:31" ht="12.75" hidden="1"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</row>
    <row r="1001" spans="11:31" ht="12.75" hidden="1"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</row>
    <row r="1002" spans="11:31" ht="12.75" hidden="1"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</row>
    <row r="1003" spans="11:31" ht="12.75" hidden="1"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</row>
    <row r="1004" spans="11:31" ht="12.75" hidden="1"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</row>
    <row r="1005" spans="11:31" ht="12.75" hidden="1"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</row>
    <row r="1006" spans="11:31" ht="12.75" hidden="1"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</row>
    <row r="1007" spans="11:31" ht="12.75" hidden="1"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</row>
    <row r="1008" spans="11:31" ht="12.75" hidden="1"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</row>
    <row r="1009" spans="11:31" ht="12.75" hidden="1"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</row>
    <row r="1010" spans="11:31" ht="12.75" hidden="1"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</row>
    <row r="1011" spans="11:31" ht="12.75" hidden="1"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</row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</sheetData>
  <sheetProtection password="CF47" sheet="1" objects="1" scenarios="1"/>
  <dataValidations count="4">
    <dataValidation type="list" allowBlank="1" showDropDown="1" showErrorMessage="1" errorTitle="ungültige Eingabe" error="Das ist ein ungültiger Wert.&#10;&#10;Möglich sind 1 ... 23, 25 und T (für Teilnahme)." sqref="K8:AE307">
      <formula1>"25,23,22,21,20,19,18,17,16,15,14,13,12,11,10,9,8,7,6,5,4,3,2,1,T,t"</formula1>
    </dataValidation>
    <dataValidation type="list" allowBlank="1" showDropDown="1" showErrorMessage="1" errorTitle="ungültige Eingabe" error="Das ist ein ungültiger Wert.&#10;&#10;Möglich ist nur 5." sqref="AF8:AF307">
      <formula1>"5"</formula1>
    </dataValidation>
    <dataValidation type="list" allowBlank="1" showDropDown="1" showErrorMessage="1" errorTitle="ungültige Eingabe" error="Möglich sind w (weiblich) und m (männlich)." sqref="A8:A307">
      <formula1>"m,M,w,W"</formula1>
    </dataValidation>
    <dataValidation type="whole" allowBlank="1" showErrorMessage="1" errorTitle="ungültige Eingabe" error="Möglich sind Jahreszahlen von 0 bis 99. " sqref="E8:E307">
      <formula1>0</formula1>
      <formula2>99</formula2>
    </dataValidation>
  </dataValidation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23"/>
  <sheetViews>
    <sheetView zoomScalePageLayoutView="0" workbookViewId="0" topLeftCell="A43">
      <selection activeCell="O25" sqref="O25"/>
    </sheetView>
  </sheetViews>
  <sheetFormatPr defaultColWidth="9.140625" defaultRowHeight="12.75"/>
  <cols>
    <col min="1" max="1" width="9.140625" style="0" customWidth="1"/>
    <col min="2" max="2" width="9.140625" style="32" customWidth="1"/>
    <col min="3" max="5" width="9.140625" style="1" customWidth="1"/>
    <col min="6" max="6" width="9.140625" style="4" customWidth="1"/>
    <col min="7" max="7" width="9.140625" style="0" customWidth="1"/>
    <col min="8" max="10" width="9.140625" style="1" customWidth="1"/>
    <col min="11" max="11" width="9.140625" style="0" customWidth="1"/>
    <col min="12" max="12" width="9.140625" style="1" customWidth="1"/>
  </cols>
  <sheetData>
    <row r="1" spans="1:10" s="59" customFormat="1" ht="42" customHeight="1">
      <c r="A1" s="55" t="s">
        <v>192</v>
      </c>
      <c r="B1" s="56"/>
      <c r="C1" s="57"/>
      <c r="D1" s="57"/>
      <c r="E1" s="57"/>
      <c r="F1" s="58"/>
      <c r="H1" s="57"/>
      <c r="I1" s="57"/>
      <c r="J1" s="57"/>
    </row>
    <row r="2" spans="1:12" ht="26.25" customHeight="1">
      <c r="A2" s="1" t="s">
        <v>193</v>
      </c>
      <c r="B2" s="32" t="s">
        <v>182</v>
      </c>
      <c r="C2" s="2" t="s">
        <v>191</v>
      </c>
      <c r="D2" s="2" t="s">
        <v>183</v>
      </c>
      <c r="E2" s="3" t="s">
        <v>184</v>
      </c>
      <c r="F2" s="3" t="s">
        <v>216</v>
      </c>
      <c r="H2" s="1" t="s">
        <v>361</v>
      </c>
      <c r="I2" s="1" t="s">
        <v>183</v>
      </c>
      <c r="J2" s="1" t="s">
        <v>362</v>
      </c>
      <c r="L2"/>
    </row>
    <row r="3" spans="1:12" ht="12.75">
      <c r="A3" s="2">
        <f aca="true" t="shared" si="0" ref="A3:A14">B3-4</f>
        <v>19</v>
      </c>
      <c r="B3" s="32">
        <f aca="true" t="shared" si="1" ref="B3:B19">IF(C3&lt;2000,C3-1900,C3-2000)</f>
        <v>23</v>
      </c>
      <c r="C3" s="2">
        <f>Tabelle1!$G$1-91</f>
        <v>1923</v>
      </c>
      <c r="D3" s="1">
        <f>Tabelle1!$G$1-C3</f>
        <v>91</v>
      </c>
      <c r="E3" s="1">
        <v>90</v>
      </c>
      <c r="F3" s="4" t="s">
        <v>217</v>
      </c>
      <c r="H3" s="1">
        <v>1930</v>
      </c>
      <c r="I3" s="1">
        <f>Tabelle1!$G$1-Tabelle2!H3</f>
        <v>84</v>
      </c>
      <c r="J3" s="1">
        <v>80</v>
      </c>
      <c r="L3"/>
    </row>
    <row r="4" spans="1:12" ht="12.75">
      <c r="A4" s="2">
        <f t="shared" si="0"/>
        <v>24</v>
      </c>
      <c r="B4" s="32">
        <f t="shared" si="1"/>
        <v>28</v>
      </c>
      <c r="C4" s="2">
        <f aca="true" t="shared" si="2" ref="C4:C15">C3+5</f>
        <v>1928</v>
      </c>
      <c r="D4" s="1">
        <f>Tabelle1!$G$1-C4</f>
        <v>86</v>
      </c>
      <c r="E4" s="1">
        <v>85</v>
      </c>
      <c r="F4" s="4" t="s">
        <v>215</v>
      </c>
      <c r="H4" s="1">
        <v>1931</v>
      </c>
      <c r="I4" s="1">
        <f>Tabelle1!$G$1-Tabelle2!H4</f>
        <v>83</v>
      </c>
      <c r="J4" s="1">
        <v>80</v>
      </c>
      <c r="L4"/>
    </row>
    <row r="5" spans="1:12" ht="12.75">
      <c r="A5" s="2">
        <f t="shared" si="0"/>
        <v>29</v>
      </c>
      <c r="B5" s="32">
        <f t="shared" si="1"/>
        <v>33</v>
      </c>
      <c r="C5" s="2">
        <f t="shared" si="2"/>
        <v>1933</v>
      </c>
      <c r="D5" s="1">
        <f>Tabelle1!$G$1-C5</f>
        <v>81</v>
      </c>
      <c r="E5" s="1">
        <v>80</v>
      </c>
      <c r="F5" s="4" t="s">
        <v>214</v>
      </c>
      <c r="H5" s="1">
        <v>1932</v>
      </c>
      <c r="I5" s="1">
        <f>Tabelle1!$G$1-Tabelle2!H5</f>
        <v>82</v>
      </c>
      <c r="J5" s="1">
        <v>80</v>
      </c>
      <c r="L5"/>
    </row>
    <row r="6" spans="1:12" ht="12.75">
      <c r="A6" s="2">
        <f t="shared" si="0"/>
        <v>34</v>
      </c>
      <c r="B6" s="32">
        <f t="shared" si="1"/>
        <v>38</v>
      </c>
      <c r="C6" s="2">
        <f t="shared" si="2"/>
        <v>1938</v>
      </c>
      <c r="D6" s="1">
        <f>Tabelle1!$G$1-C6</f>
        <v>76</v>
      </c>
      <c r="E6" s="1">
        <v>75</v>
      </c>
      <c r="F6" s="4" t="s">
        <v>213</v>
      </c>
      <c r="H6" s="1">
        <v>1933</v>
      </c>
      <c r="I6" s="1">
        <f>Tabelle1!$G$1-Tabelle2!H6</f>
        <v>81</v>
      </c>
      <c r="J6" s="1">
        <v>80</v>
      </c>
      <c r="L6"/>
    </row>
    <row r="7" spans="1:12" ht="12.75">
      <c r="A7" s="2">
        <f t="shared" si="0"/>
        <v>39</v>
      </c>
      <c r="B7" s="32">
        <f t="shared" si="1"/>
        <v>43</v>
      </c>
      <c r="C7" s="2">
        <f t="shared" si="2"/>
        <v>1943</v>
      </c>
      <c r="D7" s="1">
        <f>Tabelle1!$G$1-C7</f>
        <v>71</v>
      </c>
      <c r="E7" s="1">
        <v>69</v>
      </c>
      <c r="F7" s="4" t="s">
        <v>212</v>
      </c>
      <c r="H7" s="1">
        <v>1934</v>
      </c>
      <c r="I7" s="1">
        <f>Tabelle1!$G$1-Tabelle2!H7</f>
        <v>80</v>
      </c>
      <c r="J7" s="1">
        <v>80</v>
      </c>
      <c r="L7"/>
    </row>
    <row r="8" spans="1:12" ht="12.75">
      <c r="A8" s="2">
        <f t="shared" si="0"/>
        <v>44</v>
      </c>
      <c r="B8" s="32">
        <f t="shared" si="1"/>
        <v>48</v>
      </c>
      <c r="C8" s="2">
        <f t="shared" si="2"/>
        <v>1948</v>
      </c>
      <c r="D8" s="1">
        <f>Tabelle1!$G$1-C8</f>
        <v>66</v>
      </c>
      <c r="E8" s="1">
        <v>65</v>
      </c>
      <c r="F8" s="4" t="s">
        <v>211</v>
      </c>
      <c r="H8" s="1">
        <v>1935</v>
      </c>
      <c r="I8" s="1">
        <f>Tabelle1!$G$1-Tabelle2!H8</f>
        <v>79</v>
      </c>
      <c r="J8" s="1">
        <v>75</v>
      </c>
      <c r="L8"/>
    </row>
    <row r="9" spans="1:12" ht="12.75">
      <c r="A9" s="2">
        <f t="shared" si="0"/>
        <v>49</v>
      </c>
      <c r="B9" s="32">
        <f t="shared" si="1"/>
        <v>53</v>
      </c>
      <c r="C9" s="2">
        <f t="shared" si="2"/>
        <v>1953</v>
      </c>
      <c r="D9" s="1">
        <f>Tabelle1!$G$1-C9</f>
        <v>61</v>
      </c>
      <c r="E9" s="1">
        <v>60</v>
      </c>
      <c r="F9" s="4" t="s">
        <v>210</v>
      </c>
      <c r="H9" s="1">
        <v>1936</v>
      </c>
      <c r="I9" s="1">
        <f>Tabelle1!$G$1-Tabelle2!H9</f>
        <v>78</v>
      </c>
      <c r="J9" s="1">
        <v>75</v>
      </c>
      <c r="L9"/>
    </row>
    <row r="10" spans="1:12" ht="12.75">
      <c r="A10" s="2">
        <f t="shared" si="0"/>
        <v>54</v>
      </c>
      <c r="B10" s="32">
        <f t="shared" si="1"/>
        <v>58</v>
      </c>
      <c r="C10" s="2">
        <f t="shared" si="2"/>
        <v>1958</v>
      </c>
      <c r="D10" s="1">
        <f>Tabelle1!$G$1-C10</f>
        <v>56</v>
      </c>
      <c r="E10" s="1">
        <v>55</v>
      </c>
      <c r="F10" s="4" t="s">
        <v>209</v>
      </c>
      <c r="H10" s="1">
        <v>1937</v>
      </c>
      <c r="I10" s="1">
        <f>Tabelle1!$G$1-Tabelle2!H10</f>
        <v>77</v>
      </c>
      <c r="J10" s="1">
        <v>75</v>
      </c>
      <c r="L10"/>
    </row>
    <row r="11" spans="1:12" ht="12.75">
      <c r="A11" s="2">
        <f t="shared" si="0"/>
        <v>59</v>
      </c>
      <c r="B11" s="32">
        <f t="shared" si="1"/>
        <v>63</v>
      </c>
      <c r="C11" s="2">
        <f t="shared" si="2"/>
        <v>1963</v>
      </c>
      <c r="D11" s="1">
        <f>Tabelle1!$G$1-C11</f>
        <v>51</v>
      </c>
      <c r="E11" s="1">
        <v>50</v>
      </c>
      <c r="F11" s="4" t="s">
        <v>208</v>
      </c>
      <c r="H11" s="1">
        <v>1938</v>
      </c>
      <c r="I11" s="1">
        <f>Tabelle1!$G$1-Tabelle2!H11</f>
        <v>76</v>
      </c>
      <c r="J11" s="1">
        <v>75</v>
      </c>
      <c r="L11"/>
    </row>
    <row r="12" spans="1:12" ht="12.75">
      <c r="A12" s="2">
        <f t="shared" si="0"/>
        <v>64</v>
      </c>
      <c r="B12" s="32">
        <f t="shared" si="1"/>
        <v>68</v>
      </c>
      <c r="C12" s="2">
        <f t="shared" si="2"/>
        <v>1968</v>
      </c>
      <c r="D12" s="1">
        <f>Tabelle1!$G$1-C12</f>
        <v>46</v>
      </c>
      <c r="E12" s="1">
        <v>45</v>
      </c>
      <c r="F12" s="4" t="s">
        <v>207</v>
      </c>
      <c r="H12" s="1">
        <v>1939</v>
      </c>
      <c r="I12" s="1">
        <f>Tabelle1!$G$1-Tabelle2!H12</f>
        <v>75</v>
      </c>
      <c r="J12" s="1">
        <v>75</v>
      </c>
      <c r="L12"/>
    </row>
    <row r="13" spans="1:12" ht="12.75">
      <c r="A13" s="2">
        <f t="shared" si="0"/>
        <v>69</v>
      </c>
      <c r="B13" s="32">
        <f t="shared" si="1"/>
        <v>73</v>
      </c>
      <c r="C13" s="2">
        <f t="shared" si="2"/>
        <v>1973</v>
      </c>
      <c r="D13" s="1">
        <f>Tabelle1!$G$1-C13</f>
        <v>41</v>
      </c>
      <c r="E13" s="1">
        <v>40</v>
      </c>
      <c r="F13" s="4" t="s">
        <v>206</v>
      </c>
      <c r="H13" s="1">
        <v>1940</v>
      </c>
      <c r="I13" s="1">
        <f>Tabelle1!$G$1-Tabelle2!H13</f>
        <v>74</v>
      </c>
      <c r="J13" s="1">
        <v>70</v>
      </c>
      <c r="L13"/>
    </row>
    <row r="14" spans="1:12" ht="12.75">
      <c r="A14" s="2">
        <f t="shared" si="0"/>
        <v>74</v>
      </c>
      <c r="B14" s="32">
        <f t="shared" si="1"/>
        <v>78</v>
      </c>
      <c r="C14" s="2">
        <f t="shared" si="2"/>
        <v>1978</v>
      </c>
      <c r="D14" s="1">
        <f>Tabelle1!$G$1-C14</f>
        <v>36</v>
      </c>
      <c r="E14" s="1">
        <v>35</v>
      </c>
      <c r="F14" s="4" t="s">
        <v>205</v>
      </c>
      <c r="H14" s="1">
        <v>1941</v>
      </c>
      <c r="I14" s="1">
        <f>Tabelle1!$G$1-Tabelle2!H14</f>
        <v>73</v>
      </c>
      <c r="J14" s="1">
        <v>70</v>
      </c>
      <c r="L14"/>
    </row>
    <row r="15" spans="1:12" ht="12.75">
      <c r="A15" s="2">
        <f>B15-4</f>
        <v>79</v>
      </c>
      <c r="B15" s="32">
        <f t="shared" si="1"/>
        <v>83</v>
      </c>
      <c r="C15" s="2">
        <f t="shared" si="2"/>
        <v>1983</v>
      </c>
      <c r="D15" s="1">
        <f>Tabelle1!$G$1-C15</f>
        <v>31</v>
      </c>
      <c r="E15" s="1">
        <v>30</v>
      </c>
      <c r="F15" s="4" t="s">
        <v>204</v>
      </c>
      <c r="H15" s="1">
        <v>1942</v>
      </c>
      <c r="I15" s="1">
        <f>Tabelle1!$G$1-Tabelle2!H15</f>
        <v>72</v>
      </c>
      <c r="J15" s="1">
        <v>70</v>
      </c>
      <c r="L15"/>
    </row>
    <row r="16" spans="1:12" ht="12.75">
      <c r="A16" s="2">
        <f>B16-9</f>
        <v>84</v>
      </c>
      <c r="B16" s="32">
        <f t="shared" si="1"/>
        <v>93</v>
      </c>
      <c r="C16" s="2">
        <f>C15+10</f>
        <v>1993</v>
      </c>
      <c r="D16" s="1">
        <f>Tabelle1!$G$1-C16</f>
        <v>21</v>
      </c>
      <c r="E16" s="1">
        <v>20</v>
      </c>
      <c r="F16" s="4" t="s">
        <v>203</v>
      </c>
      <c r="H16" s="1">
        <v>1943</v>
      </c>
      <c r="I16" s="1">
        <f>Tabelle1!$G$1-Tabelle2!H16</f>
        <v>71</v>
      </c>
      <c r="J16" s="1">
        <v>70</v>
      </c>
      <c r="L16"/>
    </row>
    <row r="17" spans="1:12" ht="12.75">
      <c r="A17" s="2">
        <f>B17-1</f>
        <v>94</v>
      </c>
      <c r="B17" s="32">
        <f t="shared" si="1"/>
        <v>95</v>
      </c>
      <c r="C17" s="2">
        <f>C16+2</f>
        <v>1995</v>
      </c>
      <c r="D17" s="1">
        <v>18</v>
      </c>
      <c r="E17" s="1" t="s">
        <v>185</v>
      </c>
      <c r="F17" s="4" t="s">
        <v>202</v>
      </c>
      <c r="H17" s="1">
        <v>1944</v>
      </c>
      <c r="I17" s="1">
        <f>Tabelle1!$G$1-Tabelle2!H17</f>
        <v>70</v>
      </c>
      <c r="J17" s="1">
        <v>70</v>
      </c>
      <c r="L17"/>
    </row>
    <row r="18" spans="1:12" ht="12.75">
      <c r="A18" s="2">
        <f>B18-1</f>
        <v>96</v>
      </c>
      <c r="B18" s="32">
        <f t="shared" si="1"/>
        <v>97</v>
      </c>
      <c r="C18" s="2">
        <f>2+C17</f>
        <v>1997</v>
      </c>
      <c r="D18" s="1">
        <v>16</v>
      </c>
      <c r="E18" s="1" t="s">
        <v>186</v>
      </c>
      <c r="F18" s="4" t="s">
        <v>201</v>
      </c>
      <c r="H18" s="1">
        <v>1945</v>
      </c>
      <c r="I18" s="1">
        <f>Tabelle1!$G$1-Tabelle2!H18</f>
        <v>69</v>
      </c>
      <c r="J18" s="1">
        <v>65</v>
      </c>
      <c r="L18"/>
    </row>
    <row r="19" spans="1:12" ht="12.75">
      <c r="A19" s="2">
        <f>IF(A18+2&gt;99,100-A18,A18+2)</f>
        <v>98</v>
      </c>
      <c r="B19" s="32">
        <f t="shared" si="1"/>
        <v>99</v>
      </c>
      <c r="C19" s="2">
        <f>2+C18</f>
        <v>1999</v>
      </c>
      <c r="D19" s="1">
        <v>14</v>
      </c>
      <c r="E19" s="1" t="s">
        <v>187</v>
      </c>
      <c r="F19" s="4" t="s">
        <v>200</v>
      </c>
      <c r="H19" s="1">
        <v>1946</v>
      </c>
      <c r="I19" s="1">
        <f>Tabelle1!$G$1-Tabelle2!H19</f>
        <v>68</v>
      </c>
      <c r="J19" s="1">
        <v>65</v>
      </c>
      <c r="L19"/>
    </row>
    <row r="20" spans="1:12" ht="12.75">
      <c r="A20" s="2">
        <f>IF(A19+2&gt;99,100-A19,A19+2)</f>
        <v>2</v>
      </c>
      <c r="B20" s="32">
        <f>IF(C20&lt;2000,C20-1900,C20-2000)</f>
        <v>1</v>
      </c>
      <c r="C20" s="2">
        <f>2+C19</f>
        <v>2001</v>
      </c>
      <c r="D20" s="1">
        <v>12</v>
      </c>
      <c r="E20" s="1" t="s">
        <v>188</v>
      </c>
      <c r="F20" s="4" t="s">
        <v>199</v>
      </c>
      <c r="G20" t="s">
        <v>16</v>
      </c>
      <c r="H20" s="1">
        <v>1947</v>
      </c>
      <c r="I20" s="1">
        <f>Tabelle1!$G$1-Tabelle2!H20</f>
        <v>67</v>
      </c>
      <c r="J20" s="1">
        <v>65</v>
      </c>
      <c r="L20"/>
    </row>
    <row r="21" spans="1:12" ht="12.75">
      <c r="A21" s="2">
        <f>IF(A20+2&gt;99,100-A20,A20+2)</f>
        <v>4</v>
      </c>
      <c r="B21" s="32">
        <f>IF(C21&lt;2000,C21-1900,C21-2000)</f>
        <v>3</v>
      </c>
      <c r="C21" s="2">
        <f>2+C20</f>
        <v>2003</v>
      </c>
      <c r="D21" s="1">
        <v>10</v>
      </c>
      <c r="E21" s="1" t="s">
        <v>189</v>
      </c>
      <c r="F21" s="4" t="s">
        <v>198</v>
      </c>
      <c r="H21" s="1">
        <v>1948</v>
      </c>
      <c r="I21" s="1">
        <f>Tabelle1!$G$1-Tabelle2!H21</f>
        <v>66</v>
      </c>
      <c r="J21" s="1">
        <v>65</v>
      </c>
      <c r="L21"/>
    </row>
    <row r="22" spans="1:12" ht="12.75">
      <c r="A22" s="2">
        <f>IF(A21+2&gt;99,100-A21,A21+2)</f>
        <v>6</v>
      </c>
      <c r="B22" s="32">
        <f>IF(C22&lt;2000,C22-1900,C22-2000)</f>
        <v>5</v>
      </c>
      <c r="C22" s="2">
        <f>2+C21</f>
        <v>2005</v>
      </c>
      <c r="D22" s="1">
        <v>8</v>
      </c>
      <c r="E22" s="1" t="s">
        <v>190</v>
      </c>
      <c r="F22" s="4" t="s">
        <v>197</v>
      </c>
      <c r="H22" s="1">
        <v>1949</v>
      </c>
      <c r="I22" s="1">
        <f>Tabelle1!$G$1-Tabelle2!H22</f>
        <v>65</v>
      </c>
      <c r="J22" s="1">
        <v>65</v>
      </c>
      <c r="L22"/>
    </row>
    <row r="23" spans="8:12" ht="12.75">
      <c r="H23" s="1">
        <v>1950</v>
      </c>
      <c r="I23" s="1">
        <f>Tabelle1!$G$1-Tabelle2!H23</f>
        <v>64</v>
      </c>
      <c r="J23" s="1">
        <v>60</v>
      </c>
      <c r="L23"/>
    </row>
    <row r="24" spans="8:12" ht="12.75">
      <c r="H24" s="1">
        <v>1951</v>
      </c>
      <c r="I24" s="1">
        <f>Tabelle1!$G$1-Tabelle2!H24</f>
        <v>63</v>
      </c>
      <c r="J24" s="1">
        <v>60</v>
      </c>
      <c r="L24"/>
    </row>
    <row r="25" spans="8:12" ht="12.75">
      <c r="H25" s="1">
        <v>1952</v>
      </c>
      <c r="I25" s="1">
        <f>Tabelle1!$G$1-Tabelle2!H25</f>
        <v>62</v>
      </c>
      <c r="J25" s="1">
        <v>60</v>
      </c>
      <c r="L25"/>
    </row>
    <row r="26" spans="8:12" ht="12.75">
      <c r="H26" s="1">
        <v>1953</v>
      </c>
      <c r="I26" s="1">
        <f>Tabelle1!$G$1-Tabelle2!H26</f>
        <v>61</v>
      </c>
      <c r="J26" s="1">
        <v>60</v>
      </c>
      <c r="L26"/>
    </row>
    <row r="27" spans="8:12" ht="12.75">
      <c r="H27" s="1">
        <v>1954</v>
      </c>
      <c r="I27" s="1">
        <f>Tabelle1!$G$1-Tabelle2!H27</f>
        <v>60</v>
      </c>
      <c r="J27" s="1">
        <v>60</v>
      </c>
      <c r="L27"/>
    </row>
    <row r="28" spans="8:12" ht="12.75">
      <c r="H28" s="1">
        <v>1955</v>
      </c>
      <c r="I28" s="1">
        <f>Tabelle1!$G$1-Tabelle2!H28</f>
        <v>59</v>
      </c>
      <c r="J28" s="1">
        <v>55</v>
      </c>
      <c r="L28"/>
    </row>
    <row r="29" spans="8:12" ht="12.75">
      <c r="H29" s="1">
        <v>1956</v>
      </c>
      <c r="I29" s="1">
        <f>Tabelle1!$G$1-Tabelle2!H29</f>
        <v>58</v>
      </c>
      <c r="J29" s="1">
        <v>55</v>
      </c>
      <c r="L29"/>
    </row>
    <row r="30" spans="8:12" ht="12.75">
      <c r="H30" s="1">
        <v>1957</v>
      </c>
      <c r="I30" s="1">
        <f>Tabelle1!$G$1-Tabelle2!H30</f>
        <v>57</v>
      </c>
      <c r="J30" s="1">
        <v>55</v>
      </c>
      <c r="L30"/>
    </row>
    <row r="31" spans="8:12" ht="12.75">
      <c r="H31" s="1">
        <v>1958</v>
      </c>
      <c r="I31" s="1">
        <f>Tabelle1!$G$1-Tabelle2!H31</f>
        <v>56</v>
      </c>
      <c r="J31" s="1">
        <v>55</v>
      </c>
      <c r="L31"/>
    </row>
    <row r="32" spans="8:10" ht="12.75">
      <c r="H32" s="1">
        <v>1959</v>
      </c>
      <c r="I32" s="1">
        <f>Tabelle1!$G$1-Tabelle2!H32</f>
        <v>55</v>
      </c>
      <c r="J32" s="1">
        <v>55</v>
      </c>
    </row>
    <row r="33" spans="8:10" ht="12.75">
      <c r="H33" s="1">
        <v>1960</v>
      </c>
      <c r="I33" s="1">
        <f>Tabelle1!$G$1-Tabelle2!H33</f>
        <v>54</v>
      </c>
      <c r="J33" s="1">
        <v>50</v>
      </c>
    </row>
    <row r="34" spans="8:10" ht="12.75">
      <c r="H34" s="1">
        <v>1961</v>
      </c>
      <c r="I34" s="1">
        <f>Tabelle1!$G$1-Tabelle2!H34</f>
        <v>53</v>
      </c>
      <c r="J34" s="1">
        <v>50</v>
      </c>
    </row>
    <row r="35" spans="8:10" ht="12.75">
      <c r="H35" s="1">
        <v>1962</v>
      </c>
      <c r="I35" s="1">
        <f>Tabelle1!$G$1-Tabelle2!H35</f>
        <v>52</v>
      </c>
      <c r="J35" s="1">
        <v>50</v>
      </c>
    </row>
    <row r="36" spans="8:10" ht="12.75">
      <c r="H36" s="1">
        <v>1963</v>
      </c>
      <c r="I36" s="1">
        <f>Tabelle1!$G$1-Tabelle2!H36</f>
        <v>51</v>
      </c>
      <c r="J36" s="1">
        <v>50</v>
      </c>
    </row>
    <row r="37" spans="8:10" ht="12.75">
      <c r="H37" s="1">
        <v>1964</v>
      </c>
      <c r="I37" s="1">
        <f>Tabelle1!$G$1-Tabelle2!H37</f>
        <v>50</v>
      </c>
      <c r="J37" s="1">
        <v>50</v>
      </c>
    </row>
    <row r="38" spans="8:10" ht="12.75">
      <c r="H38" s="1">
        <v>1965</v>
      </c>
      <c r="I38" s="1">
        <f>Tabelle1!$G$1-Tabelle2!H38</f>
        <v>49</v>
      </c>
      <c r="J38" s="1">
        <v>45</v>
      </c>
    </row>
    <row r="39" spans="8:10" ht="12.75">
      <c r="H39" s="1">
        <v>1966</v>
      </c>
      <c r="I39" s="1">
        <f>Tabelle1!$G$1-Tabelle2!H39</f>
        <v>48</v>
      </c>
      <c r="J39" s="1">
        <v>45</v>
      </c>
    </row>
    <row r="40" spans="8:10" ht="12.75">
      <c r="H40" s="1">
        <v>1967</v>
      </c>
      <c r="I40" s="1">
        <f>Tabelle1!$G$1-Tabelle2!H40</f>
        <v>47</v>
      </c>
      <c r="J40" s="1">
        <v>45</v>
      </c>
    </row>
    <row r="41" spans="8:10" ht="12.75">
      <c r="H41" s="1">
        <v>1968</v>
      </c>
      <c r="I41" s="1">
        <f>Tabelle1!$G$1-Tabelle2!H41</f>
        <v>46</v>
      </c>
      <c r="J41" s="1">
        <v>45</v>
      </c>
    </row>
    <row r="42" spans="8:10" ht="12.75">
      <c r="H42" s="1">
        <v>1969</v>
      </c>
      <c r="I42" s="1">
        <f>Tabelle1!$G$1-Tabelle2!H42</f>
        <v>45</v>
      </c>
      <c r="J42" s="1">
        <v>45</v>
      </c>
    </row>
    <row r="43" spans="8:10" ht="12.75">
      <c r="H43" s="1">
        <v>1970</v>
      </c>
      <c r="I43" s="1">
        <f>Tabelle1!$G$1-Tabelle2!H43</f>
        <v>44</v>
      </c>
      <c r="J43" s="1">
        <v>40</v>
      </c>
    </row>
    <row r="44" spans="8:10" ht="12.75">
      <c r="H44" s="1">
        <v>1971</v>
      </c>
      <c r="I44" s="1">
        <f>Tabelle1!$G$1-Tabelle2!H44</f>
        <v>43</v>
      </c>
      <c r="J44" s="1">
        <v>40</v>
      </c>
    </row>
    <row r="45" spans="8:10" ht="12.75">
      <c r="H45" s="1">
        <v>1972</v>
      </c>
      <c r="I45" s="1">
        <f>Tabelle1!$G$1-Tabelle2!H45</f>
        <v>42</v>
      </c>
      <c r="J45" s="1">
        <v>40</v>
      </c>
    </row>
    <row r="46" spans="8:10" ht="12.75">
      <c r="H46" s="1">
        <v>1973</v>
      </c>
      <c r="I46" s="1">
        <f>Tabelle1!$G$1-Tabelle2!H46</f>
        <v>41</v>
      </c>
      <c r="J46" s="1">
        <v>40</v>
      </c>
    </row>
    <row r="47" spans="8:10" ht="12.75">
      <c r="H47" s="1">
        <v>1974</v>
      </c>
      <c r="I47" s="1">
        <f>Tabelle1!$G$1-Tabelle2!H47</f>
        <v>40</v>
      </c>
      <c r="J47" s="1">
        <v>40</v>
      </c>
    </row>
    <row r="48" spans="8:10" ht="12.75">
      <c r="H48" s="1">
        <v>1975</v>
      </c>
      <c r="I48" s="1">
        <f>Tabelle1!$G$1-Tabelle2!H48</f>
        <v>39</v>
      </c>
      <c r="J48" s="1">
        <v>35</v>
      </c>
    </row>
    <row r="49" spans="8:10" ht="12.75">
      <c r="H49" s="1">
        <v>1976</v>
      </c>
      <c r="I49" s="1">
        <f>Tabelle1!$G$1-Tabelle2!H49</f>
        <v>38</v>
      </c>
      <c r="J49" s="1">
        <v>35</v>
      </c>
    </row>
    <row r="50" spans="8:10" ht="12.75">
      <c r="H50" s="1">
        <v>1977</v>
      </c>
      <c r="I50" s="1">
        <f>Tabelle1!$G$1-Tabelle2!H50</f>
        <v>37</v>
      </c>
      <c r="J50" s="1">
        <v>35</v>
      </c>
    </row>
    <row r="51" spans="8:10" ht="12.75">
      <c r="H51" s="1">
        <v>1978</v>
      </c>
      <c r="I51" s="1">
        <f>Tabelle1!$G$1-Tabelle2!H51</f>
        <v>36</v>
      </c>
      <c r="J51" s="1">
        <v>35</v>
      </c>
    </row>
    <row r="52" spans="8:10" ht="12.75">
      <c r="H52" s="1">
        <v>1979</v>
      </c>
      <c r="I52" s="1">
        <f>Tabelle1!$G$1-Tabelle2!H52</f>
        <v>35</v>
      </c>
      <c r="J52" s="1">
        <v>35</v>
      </c>
    </row>
    <row r="53" spans="8:10" ht="12.75">
      <c r="H53" s="1">
        <v>1980</v>
      </c>
      <c r="I53" s="1">
        <f>Tabelle1!$G$1-Tabelle2!H53</f>
        <v>34</v>
      </c>
      <c r="J53" s="1">
        <v>30</v>
      </c>
    </row>
    <row r="54" spans="8:10" ht="12.75">
      <c r="H54" s="1">
        <v>1981</v>
      </c>
      <c r="I54" s="1">
        <f>Tabelle1!$G$1-Tabelle2!H54</f>
        <v>33</v>
      </c>
      <c r="J54" s="1">
        <v>30</v>
      </c>
    </row>
    <row r="55" spans="8:10" ht="12.75">
      <c r="H55" s="1">
        <v>1982</v>
      </c>
      <c r="I55" s="1">
        <f>Tabelle1!$G$1-Tabelle2!H55</f>
        <v>32</v>
      </c>
      <c r="J55" s="1">
        <v>30</v>
      </c>
    </row>
    <row r="56" spans="8:10" ht="12.75">
      <c r="H56" s="1">
        <v>1983</v>
      </c>
      <c r="I56" s="1">
        <f>Tabelle1!$G$1-Tabelle2!H56</f>
        <v>31</v>
      </c>
      <c r="J56" s="1">
        <v>30</v>
      </c>
    </row>
    <row r="57" spans="8:10" ht="12.75">
      <c r="H57" s="1">
        <v>1984</v>
      </c>
      <c r="I57" s="1">
        <f>Tabelle1!$G$1-Tabelle2!H57</f>
        <v>30</v>
      </c>
      <c r="J57" s="1">
        <v>30</v>
      </c>
    </row>
    <row r="58" spans="8:10" ht="12.75">
      <c r="H58" s="1">
        <v>1985</v>
      </c>
      <c r="I58" s="1">
        <f>Tabelle1!$G$1-Tabelle2!H58</f>
        <v>29</v>
      </c>
      <c r="J58" s="1">
        <v>20</v>
      </c>
    </row>
    <row r="59" spans="8:10" ht="12.75">
      <c r="H59" s="1">
        <v>1986</v>
      </c>
      <c r="I59" s="1">
        <f>Tabelle1!$G$1-Tabelle2!H59</f>
        <v>28</v>
      </c>
      <c r="J59" s="1">
        <v>20</v>
      </c>
    </row>
    <row r="60" spans="8:10" ht="12.75">
      <c r="H60" s="1">
        <v>1987</v>
      </c>
      <c r="I60" s="1">
        <f>Tabelle1!$G$1-Tabelle2!H60</f>
        <v>27</v>
      </c>
      <c r="J60" s="1">
        <v>20</v>
      </c>
    </row>
    <row r="61" spans="8:10" ht="12.75">
      <c r="H61" s="1">
        <v>1988</v>
      </c>
      <c r="I61" s="1">
        <f>Tabelle1!$G$1-Tabelle2!H61</f>
        <v>26</v>
      </c>
      <c r="J61" s="1">
        <v>20</v>
      </c>
    </row>
    <row r="62" spans="8:10" ht="12.75">
      <c r="H62" s="1">
        <v>1989</v>
      </c>
      <c r="I62" s="1">
        <f>Tabelle1!$G$1-Tabelle2!H62</f>
        <v>25</v>
      </c>
      <c r="J62" s="1">
        <v>20</v>
      </c>
    </row>
    <row r="63" spans="8:10" ht="12.75">
      <c r="H63" s="1">
        <v>1990</v>
      </c>
      <c r="I63" s="1">
        <f>Tabelle1!$G$1-Tabelle2!H63</f>
        <v>24</v>
      </c>
      <c r="J63" s="1">
        <v>20</v>
      </c>
    </row>
    <row r="64" spans="8:10" ht="12.75">
      <c r="H64" s="1">
        <v>1991</v>
      </c>
      <c r="I64" s="1">
        <f>Tabelle1!$G$1-Tabelle2!H64</f>
        <v>23</v>
      </c>
      <c r="J64" s="1">
        <v>20</v>
      </c>
    </row>
    <row r="65" spans="8:10" ht="12.75">
      <c r="H65" s="1">
        <v>1992</v>
      </c>
      <c r="I65" s="1">
        <f>Tabelle1!$G$1-Tabelle2!H65</f>
        <v>22</v>
      </c>
      <c r="J65" s="1">
        <v>20</v>
      </c>
    </row>
    <row r="66" spans="8:10" ht="12.75">
      <c r="H66" s="1">
        <v>1993</v>
      </c>
      <c r="I66" s="1">
        <f>Tabelle1!$G$1-Tabelle2!H66</f>
        <v>21</v>
      </c>
      <c r="J66" s="1">
        <v>20</v>
      </c>
    </row>
    <row r="67" spans="8:10" ht="12.75">
      <c r="H67" s="1">
        <v>1994</v>
      </c>
      <c r="I67" s="1">
        <f>Tabelle1!$G$1-Tabelle2!H67</f>
        <v>20</v>
      </c>
      <c r="J67" s="1">
        <v>20</v>
      </c>
    </row>
    <row r="68" spans="8:10" ht="12.75">
      <c r="H68" s="1">
        <v>1995</v>
      </c>
      <c r="I68" s="1">
        <f>Tabelle1!$G$1-Tabelle2!H68</f>
        <v>19</v>
      </c>
      <c r="J68" s="1" t="s">
        <v>185</v>
      </c>
    </row>
    <row r="69" spans="8:10" ht="12.75">
      <c r="H69" s="1">
        <v>1996</v>
      </c>
      <c r="I69" s="1">
        <f>Tabelle1!$G$1-Tabelle2!H69</f>
        <v>18</v>
      </c>
      <c r="J69" s="1" t="s">
        <v>185</v>
      </c>
    </row>
    <row r="70" spans="8:10" ht="12.75">
      <c r="H70" s="1">
        <v>1997</v>
      </c>
      <c r="I70" s="1">
        <f>Tabelle1!$G$1-Tabelle2!H70</f>
        <v>17</v>
      </c>
      <c r="J70" s="1" t="s">
        <v>186</v>
      </c>
    </row>
    <row r="71" spans="8:10" ht="12.75">
      <c r="H71" s="1">
        <v>1998</v>
      </c>
      <c r="I71" s="1">
        <f>Tabelle1!$G$1-Tabelle2!H71</f>
        <v>16</v>
      </c>
      <c r="J71" s="1" t="s">
        <v>186</v>
      </c>
    </row>
    <row r="72" spans="8:10" ht="12.75">
      <c r="H72" s="1">
        <v>1999</v>
      </c>
      <c r="I72" s="1">
        <f>Tabelle1!$G$1-Tabelle2!H72</f>
        <v>15</v>
      </c>
      <c r="J72" s="1" t="s">
        <v>187</v>
      </c>
    </row>
    <row r="73" spans="8:10" ht="12.75">
      <c r="H73" s="1">
        <v>2000</v>
      </c>
      <c r="I73" s="1">
        <f>Tabelle1!$G$1-Tabelle2!H73</f>
        <v>14</v>
      </c>
      <c r="J73" s="1" t="s">
        <v>187</v>
      </c>
    </row>
    <row r="74" spans="8:10" ht="12.75">
      <c r="H74" s="1">
        <v>2001</v>
      </c>
      <c r="I74" s="1">
        <f>Tabelle1!$G$1-Tabelle2!H74</f>
        <v>13</v>
      </c>
      <c r="J74" s="1" t="s">
        <v>188</v>
      </c>
    </row>
    <row r="75" spans="8:10" ht="12.75">
      <c r="H75" s="1">
        <v>2002</v>
      </c>
      <c r="I75" s="1">
        <f>Tabelle1!$G$1-Tabelle2!H75</f>
        <v>12</v>
      </c>
      <c r="J75" s="1" t="s">
        <v>188</v>
      </c>
    </row>
    <row r="76" spans="8:10" ht="12.75">
      <c r="H76" s="1">
        <v>2003</v>
      </c>
      <c r="I76" s="1">
        <f>Tabelle1!$G$1-Tabelle2!H76</f>
        <v>11</v>
      </c>
      <c r="J76" s="1" t="s">
        <v>189</v>
      </c>
    </row>
    <row r="77" spans="8:10" ht="12.75">
      <c r="H77" s="1">
        <v>2004</v>
      </c>
      <c r="I77" s="1">
        <f>Tabelle1!$G$1-Tabelle2!H77</f>
        <v>10</v>
      </c>
      <c r="J77" s="1" t="s">
        <v>189</v>
      </c>
    </row>
    <row r="78" spans="8:10" ht="12.75">
      <c r="H78" s="1">
        <v>2005</v>
      </c>
      <c r="I78" s="1">
        <f>Tabelle1!$G$1-Tabelle2!H78</f>
        <v>9</v>
      </c>
      <c r="J78" s="1" t="s">
        <v>190</v>
      </c>
    </row>
    <row r="79" spans="8:10" ht="12.75">
      <c r="H79" s="1">
        <v>2006</v>
      </c>
      <c r="I79" s="1">
        <f>Tabelle1!$G$1-Tabelle2!H79</f>
        <v>8</v>
      </c>
      <c r="J79" s="1" t="s">
        <v>190</v>
      </c>
    </row>
    <row r="80" spans="8:9" ht="12.75">
      <c r="H80" s="1">
        <v>2007</v>
      </c>
      <c r="I80" s="1">
        <f>Tabelle1!$G$1-Tabelle2!H80</f>
        <v>7</v>
      </c>
    </row>
    <row r="81" spans="8:9" ht="12.75">
      <c r="H81" s="1">
        <v>2008</v>
      </c>
      <c r="I81" s="1">
        <f>Tabelle1!$G$1-Tabelle2!H81</f>
        <v>6</v>
      </c>
    </row>
    <row r="82" spans="8:9" ht="12.75">
      <c r="H82" s="1">
        <v>2009</v>
      </c>
      <c r="I82" s="1">
        <f>Tabelle1!$G$1-Tabelle2!H82</f>
        <v>5</v>
      </c>
    </row>
    <row r="83" spans="8:9" ht="12.75">
      <c r="H83" s="1">
        <v>2010</v>
      </c>
      <c r="I83" s="1">
        <f>Tabelle1!$G$1-Tabelle2!H83</f>
        <v>4</v>
      </c>
    </row>
    <row r="84" spans="8:9" ht="12.75">
      <c r="H84" s="1">
        <v>2011</v>
      </c>
      <c r="I84" s="1">
        <f>Tabelle1!$G$1-Tabelle2!H84</f>
        <v>3</v>
      </c>
    </row>
    <row r="85" spans="8:9" ht="12.75">
      <c r="H85" s="1">
        <v>2012</v>
      </c>
      <c r="I85" s="1">
        <f>Tabelle1!$G$1-Tabelle2!H85</f>
        <v>2</v>
      </c>
    </row>
    <row r="86" spans="8:9" ht="12.75">
      <c r="H86" s="1">
        <v>2013</v>
      </c>
      <c r="I86" s="1">
        <f>Tabelle1!$G$1-Tabelle2!H86</f>
        <v>1</v>
      </c>
    </row>
    <row r="87" spans="8:9" ht="12.75">
      <c r="H87" s="1">
        <v>2014</v>
      </c>
      <c r="I87" s="1">
        <f>Tabelle1!$G$1-Tabelle2!H87</f>
        <v>0</v>
      </c>
    </row>
    <row r="88" spans="8:9" ht="12.75">
      <c r="H88" s="1">
        <v>2015</v>
      </c>
      <c r="I88" s="1">
        <f>Tabelle1!$G$1-Tabelle2!H88</f>
        <v>-1</v>
      </c>
    </row>
    <row r="89" spans="8:9" ht="12.75">
      <c r="H89" s="1">
        <v>2016</v>
      </c>
      <c r="I89" s="1">
        <f>Tabelle1!$G$1-Tabelle2!H89</f>
        <v>-2</v>
      </c>
    </row>
    <row r="90" spans="8:9" ht="12.75">
      <c r="H90" s="1">
        <v>2017</v>
      </c>
      <c r="I90" s="1">
        <f>Tabelle1!$G$1-Tabelle2!H90</f>
        <v>-3</v>
      </c>
    </row>
    <row r="91" spans="8:9" ht="12.75">
      <c r="H91" s="1">
        <v>2018</v>
      </c>
      <c r="I91" s="1">
        <f>Tabelle1!$G$1-Tabelle2!H91</f>
        <v>-4</v>
      </c>
    </row>
    <row r="92" spans="8:9" ht="12.75">
      <c r="H92" s="1">
        <v>2019</v>
      </c>
      <c r="I92" s="1">
        <f>Tabelle1!$G$1-Tabelle2!H92</f>
        <v>-5</v>
      </c>
    </row>
    <row r="93" spans="8:9" ht="12.75">
      <c r="H93" s="1">
        <v>2020</v>
      </c>
      <c r="I93" s="1">
        <f>Tabelle1!$G$1-Tabelle2!H93</f>
        <v>-6</v>
      </c>
    </row>
    <row r="94" spans="8:9" ht="12.75">
      <c r="H94" s="1">
        <v>2021</v>
      </c>
      <c r="I94" s="1">
        <f>Tabelle1!$G$1-Tabelle2!H94</f>
        <v>-7</v>
      </c>
    </row>
    <row r="95" spans="8:9" ht="12.75">
      <c r="H95" s="1">
        <v>2022</v>
      </c>
      <c r="I95" s="1">
        <f>Tabelle1!$G$1-Tabelle2!H95</f>
        <v>-8</v>
      </c>
    </row>
    <row r="96" spans="8:9" ht="12.75">
      <c r="H96" s="1">
        <v>2023</v>
      </c>
      <c r="I96" s="1">
        <f>Tabelle1!$G$1-Tabelle2!H96</f>
        <v>-9</v>
      </c>
    </row>
    <row r="97" spans="8:9" ht="12.75">
      <c r="H97" s="1">
        <v>2024</v>
      </c>
      <c r="I97" s="1">
        <f>Tabelle1!$G$1-Tabelle2!H97</f>
        <v>-10</v>
      </c>
    </row>
    <row r="98" spans="8:9" ht="12.75">
      <c r="H98" s="1">
        <v>2025</v>
      </c>
      <c r="I98" s="1">
        <f>Tabelle1!$G$1-Tabelle2!H98</f>
        <v>-11</v>
      </c>
    </row>
    <row r="99" spans="8:9" ht="12.75">
      <c r="H99" s="1">
        <v>2026</v>
      </c>
      <c r="I99" s="1">
        <f>Tabelle1!$G$1-Tabelle2!H99</f>
        <v>-12</v>
      </c>
    </row>
    <row r="100" spans="8:9" ht="12.75">
      <c r="H100" s="1">
        <v>2027</v>
      </c>
      <c r="I100" s="1">
        <f>Tabelle1!$G$1-Tabelle2!H100</f>
        <v>-13</v>
      </c>
    </row>
    <row r="101" spans="8:9" ht="12.75">
      <c r="H101" s="1">
        <v>2028</v>
      </c>
      <c r="I101" s="1">
        <f>Tabelle1!$G$1-Tabelle2!H101</f>
        <v>-14</v>
      </c>
    </row>
    <row r="102" spans="8:9" ht="12.75">
      <c r="H102" s="1">
        <v>2029</v>
      </c>
      <c r="I102" s="1">
        <f>Tabelle1!$G$1-Tabelle2!H102</f>
        <v>-15</v>
      </c>
    </row>
    <row r="103" spans="8:9" ht="12.75">
      <c r="H103" s="1">
        <v>2030</v>
      </c>
      <c r="I103" s="1">
        <f>Tabelle1!$G$1-Tabelle2!H103</f>
        <v>-16</v>
      </c>
    </row>
    <row r="104" spans="8:9" ht="12.75">
      <c r="H104" s="1">
        <v>2031</v>
      </c>
      <c r="I104" s="1">
        <f>Tabelle1!$G$1-Tabelle2!H104</f>
        <v>-17</v>
      </c>
    </row>
    <row r="105" spans="8:9" ht="12.75">
      <c r="H105" s="1">
        <v>2032</v>
      </c>
      <c r="I105" s="1">
        <f>Tabelle1!$G$1-Tabelle2!H105</f>
        <v>-18</v>
      </c>
    </row>
    <row r="106" spans="8:9" ht="12.75">
      <c r="H106" s="1">
        <v>2033</v>
      </c>
      <c r="I106" s="1">
        <f>Tabelle1!$G$1-Tabelle2!H106</f>
        <v>-19</v>
      </c>
    </row>
    <row r="107" spans="8:9" ht="12.75">
      <c r="H107" s="1">
        <v>2034</v>
      </c>
      <c r="I107" s="1">
        <f>Tabelle1!$G$1-Tabelle2!H107</f>
        <v>-20</v>
      </c>
    </row>
    <row r="108" spans="8:9" ht="12.75">
      <c r="H108" s="1">
        <v>2035</v>
      </c>
      <c r="I108" s="1">
        <f>Tabelle1!$G$1-Tabelle2!H108</f>
        <v>-21</v>
      </c>
    </row>
    <row r="109" spans="8:9" ht="12.75">
      <c r="H109" s="1">
        <v>2036</v>
      </c>
      <c r="I109" s="1">
        <f>Tabelle1!$G$1-Tabelle2!H109</f>
        <v>-22</v>
      </c>
    </row>
    <row r="110" spans="8:9" ht="12.75">
      <c r="H110" s="1">
        <v>2037</v>
      </c>
      <c r="I110" s="1">
        <f>Tabelle1!$G$1-Tabelle2!H110</f>
        <v>-23</v>
      </c>
    </row>
    <row r="111" spans="8:9" ht="12.75">
      <c r="H111" s="1">
        <v>2038</v>
      </c>
      <c r="I111" s="1">
        <f>Tabelle1!$G$1-Tabelle2!H111</f>
        <v>-24</v>
      </c>
    </row>
    <row r="112" spans="8:9" ht="12.75">
      <c r="H112" s="1">
        <v>2039</v>
      </c>
      <c r="I112" s="1">
        <f>Tabelle1!$G$1-Tabelle2!H112</f>
        <v>-25</v>
      </c>
    </row>
    <row r="113" spans="8:9" ht="12.75">
      <c r="H113" s="1">
        <v>2040</v>
      </c>
      <c r="I113" s="1">
        <f>Tabelle1!$G$1-Tabelle2!H113</f>
        <v>-26</v>
      </c>
    </row>
    <row r="114" spans="8:9" ht="12.75">
      <c r="H114" s="1">
        <v>2041</v>
      </c>
      <c r="I114" s="1">
        <f>Tabelle1!$G$1-Tabelle2!H114</f>
        <v>-27</v>
      </c>
    </row>
    <row r="115" spans="8:9" ht="12.75">
      <c r="H115" s="1">
        <v>2042</v>
      </c>
      <c r="I115" s="1">
        <f>Tabelle1!$G$1-Tabelle2!H115</f>
        <v>-28</v>
      </c>
    </row>
    <row r="116" spans="8:9" ht="12.75">
      <c r="H116" s="1">
        <v>2043</v>
      </c>
      <c r="I116" s="1">
        <f>Tabelle1!$G$1-Tabelle2!H116</f>
        <v>-29</v>
      </c>
    </row>
    <row r="117" spans="8:9" ht="12.75">
      <c r="H117" s="1">
        <v>2044</v>
      </c>
      <c r="I117" s="1">
        <f>Tabelle1!$G$1-Tabelle2!H117</f>
        <v>-30</v>
      </c>
    </row>
    <row r="118" spans="8:9" ht="12.75">
      <c r="H118" s="1">
        <v>2045</v>
      </c>
      <c r="I118" s="1">
        <f>Tabelle1!$G$1-Tabelle2!H118</f>
        <v>-31</v>
      </c>
    </row>
    <row r="119" spans="8:9" ht="12.75">
      <c r="H119" s="1">
        <v>2046</v>
      </c>
      <c r="I119" s="1">
        <f>Tabelle1!$G$1-Tabelle2!H119</f>
        <v>-32</v>
      </c>
    </row>
    <row r="120" spans="8:9" ht="12.75">
      <c r="H120" s="1">
        <v>2047</v>
      </c>
      <c r="I120" s="1">
        <f>Tabelle1!$G$1-Tabelle2!H120</f>
        <v>-33</v>
      </c>
    </row>
    <row r="121" spans="8:9" ht="12.75">
      <c r="H121" s="1">
        <v>2048</v>
      </c>
      <c r="I121" s="1">
        <f>Tabelle1!$G$1-Tabelle2!H121</f>
        <v>-34</v>
      </c>
    </row>
    <row r="122" spans="8:9" ht="12.75">
      <c r="H122" s="1">
        <v>2049</v>
      </c>
      <c r="I122" s="1">
        <f>Tabelle1!$G$1-Tabelle2!H122</f>
        <v>-35</v>
      </c>
    </row>
    <row r="123" spans="8:9" ht="12.75">
      <c r="H123" s="1">
        <v>2050</v>
      </c>
      <c r="I123" s="1">
        <f>Tabelle1!$G$1-Tabelle2!H123</f>
        <v>-36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Schoppe</dc:creator>
  <cp:keywords/>
  <dc:description/>
  <cp:lastModifiedBy>Brauer, Tom</cp:lastModifiedBy>
  <cp:lastPrinted>2014-03-12T09:39:52Z</cp:lastPrinted>
  <dcterms:created xsi:type="dcterms:W3CDTF">2006-11-29T07:25:38Z</dcterms:created>
  <dcterms:modified xsi:type="dcterms:W3CDTF">2014-12-03T16:49:31Z</dcterms:modified>
  <cp:category/>
  <cp:version/>
  <cp:contentType/>
  <cp:contentStatus/>
</cp:coreProperties>
</file>